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10" windowWidth="14810" windowHeight="8010"/>
  </bookViews>
  <sheets>
    <sheet name="доходы расходы" sheetId="27" r:id="rId1"/>
    <sheet name="закупки" sheetId="28" r:id="rId2"/>
    <sheet name="к заполнению" sheetId="5" r:id="rId3"/>
    <sheet name="доходы бюджет" sheetId="30" r:id="rId4"/>
    <sheet name="доходы внебюдж" sheetId="29" r:id="rId5"/>
    <sheet name="пр 2 субв ДО" sheetId="8" r:id="rId6"/>
    <sheet name="СУБВЕНЦ" sheetId="9" r:id="rId7"/>
    <sheet name="кл рукво" sheetId="10" r:id="rId8"/>
    <sheet name="кл рукво 5,0" sheetId="33" r:id="rId9"/>
    <sheet name="ПДО" sheetId="11" r:id="rId10"/>
    <sheet name="местн" sheetId="12" r:id="rId11"/>
    <sheet name="пожарка" sheetId="13" r:id="rId12"/>
    <sheet name="гражд защита" sheetId="22" r:id="rId13"/>
    <sheet name="ремонт" sheetId="14" r:id="rId14"/>
    <sheet name="ремонт Псков" sheetId="25" r:id="rId15"/>
    <sheet name="доп срва" sheetId="31" r:id="rId16"/>
    <sheet name="акт пол" sheetId="15" r:id="rId17"/>
    <sheet name="соц" sheetId="16" r:id="rId18"/>
    <sheet name="компенс" sheetId="34" r:id="rId19"/>
    <sheet name="пит город" sheetId="17" r:id="rId20"/>
    <sheet name="пит обл" sheetId="18" r:id="rId21"/>
    <sheet name="ПИТ овз" sheetId="23" r:id="rId22"/>
    <sheet name="прод набор" sheetId="32" r:id="rId23"/>
    <sheet name="телерадио" sheetId="24" r:id="rId24"/>
    <sheet name="учебники" sheetId="19" r:id="rId25"/>
    <sheet name="безнад" sheetId="20" r:id="rId26"/>
    <sheet name="Лист12" sheetId="21" r:id="rId27"/>
  </sheets>
  <externalReferences>
    <externalReference r:id="rId28"/>
    <externalReference r:id="rId29"/>
  </externalReferences>
  <calcPr calcId="145621"/>
</workbook>
</file>

<file path=xl/calcChain.xml><?xml version="1.0" encoding="utf-8"?>
<calcChain xmlns="http://schemas.openxmlformats.org/spreadsheetml/2006/main">
  <c r="DF24" i="28" l="1"/>
  <c r="G14" i="30"/>
  <c r="DF17" i="28" l="1"/>
  <c r="DF121" i="27"/>
  <c r="DF51" i="27"/>
  <c r="E160" i="14" l="1"/>
  <c r="E159" i="14"/>
  <c r="DF83" i="27" l="1"/>
  <c r="E78" i="34"/>
  <c r="E79" i="34" s="1"/>
  <c r="E81" i="32" l="1"/>
  <c r="E80" i="32"/>
  <c r="DF98" i="27"/>
  <c r="EF59" i="27"/>
  <c r="DS59" i="27"/>
  <c r="EF58" i="27"/>
  <c r="DS58" i="27"/>
  <c r="G16" i="30" l="1"/>
  <c r="DF14" i="28"/>
  <c r="DF122" i="27"/>
  <c r="DF54" i="27"/>
  <c r="D167" i="18"/>
  <c r="E26" i="33" l="1"/>
  <c r="D26" i="33"/>
  <c r="B8" i="30"/>
  <c r="B7" i="30"/>
  <c r="B6" i="30"/>
  <c r="B5" i="30"/>
  <c r="EF87" i="27"/>
  <c r="DS87" i="27"/>
  <c r="DF87" i="27"/>
  <c r="EF88" i="27"/>
  <c r="DS88" i="27"/>
  <c r="DF88" i="27"/>
  <c r="EF81" i="27"/>
  <c r="DS81" i="27"/>
  <c r="DF81" i="27"/>
  <c r="EF34" i="27"/>
  <c r="DS34" i="27"/>
  <c r="DF34" i="27"/>
  <c r="C51" i="33" l="1"/>
  <c r="C56" i="33"/>
  <c r="D51" i="33"/>
  <c r="D50" i="33" s="1"/>
  <c r="D56" i="33" l="1"/>
  <c r="C59" i="33"/>
  <c r="E79" i="32"/>
  <c r="D171" i="32"/>
  <c r="E78" i="32"/>
  <c r="E82" i="32" s="1"/>
  <c r="DF96" i="27"/>
  <c r="EF57" i="27"/>
  <c r="DS57" i="27"/>
  <c r="EF56" i="27"/>
  <c r="DS56" i="27"/>
  <c r="C62" i="33" l="1"/>
  <c r="D62" i="33" s="1"/>
  <c r="D59" i="33"/>
  <c r="D55" i="33" s="1"/>
  <c r="EF55" i="27"/>
  <c r="DS55" i="27"/>
  <c r="EF54" i="27"/>
  <c r="DS54" i="27"/>
  <c r="D63" i="33" l="1"/>
  <c r="E193" i="9"/>
  <c r="E192" i="9"/>
  <c r="E191" i="9"/>
  <c r="D185" i="9"/>
  <c r="E185" i="9" s="1"/>
  <c r="E180" i="9"/>
  <c r="E184" i="9"/>
  <c r="E183" i="9"/>
  <c r="E182" i="9"/>
  <c r="E181" i="9"/>
  <c r="DF129" i="27"/>
  <c r="DF125" i="27"/>
  <c r="G63" i="33" l="1"/>
  <c r="F63" i="33"/>
  <c r="F193" i="9"/>
  <c r="DF120" i="27"/>
  <c r="DF102" i="27"/>
  <c r="F8" i="30" l="1"/>
  <c r="F7" i="30"/>
  <c r="F6" i="30"/>
  <c r="F5" i="30"/>
  <c r="C8" i="30"/>
  <c r="D8" i="30" s="1"/>
  <c r="C7" i="30"/>
  <c r="D7" i="30" s="1"/>
  <c r="C6" i="30"/>
  <c r="D6" i="30" s="1"/>
  <c r="C5" i="30"/>
  <c r="D5" i="30" s="1"/>
  <c r="DF115" i="27"/>
  <c r="DF38" i="27"/>
  <c r="E160" i="25" l="1"/>
  <c r="E159" i="25"/>
  <c r="G30" i="30"/>
  <c r="DF70" i="27"/>
  <c r="F190" i="9" l="1"/>
  <c r="D167" i="23" l="1"/>
  <c r="G17" i="30"/>
  <c r="DF55" i="27"/>
  <c r="D171" i="31" l="1"/>
  <c r="E179" i="31"/>
  <c r="E163" i="31"/>
  <c r="G32" i="30"/>
  <c r="DF119" i="27" l="1"/>
  <c r="DF130" i="27"/>
  <c r="H131" i="9" l="1"/>
  <c r="E130" i="9"/>
  <c r="G7" i="30" l="1"/>
  <c r="G6" i="30"/>
  <c r="C35" i="29"/>
  <c r="E35" i="29" s="1"/>
  <c r="D6" i="29" s="1"/>
  <c r="G15" i="29"/>
  <c r="B30" i="29"/>
  <c r="D5" i="29" s="1"/>
  <c r="E22" i="29"/>
  <c r="E21" i="29"/>
  <c r="G14" i="29"/>
  <c r="G13" i="29"/>
  <c r="G8" i="30" l="1"/>
  <c r="G5" i="30"/>
  <c r="G16" i="29"/>
  <c r="D3" i="29" s="1"/>
  <c r="E23" i="29"/>
  <c r="D4" i="29" s="1"/>
  <c r="D7" i="29" l="1"/>
  <c r="G9" i="30"/>
  <c r="EF22" i="28"/>
  <c r="DS22" i="28"/>
  <c r="DF22" i="28"/>
  <c r="EF15" i="28"/>
  <c r="DS15" i="28"/>
  <c r="DF15" i="28"/>
  <c r="EF12" i="28"/>
  <c r="DS12" i="28"/>
  <c r="DF12" i="28"/>
  <c r="DS11" i="28" l="1"/>
  <c r="EF11" i="28"/>
  <c r="DF28" i="27"/>
  <c r="DS25" i="28" l="1"/>
  <c r="DS33" i="28"/>
  <c r="EF25" i="28"/>
  <c r="EF34" i="28"/>
  <c r="EF69" i="27"/>
  <c r="DS69" i="27"/>
  <c r="DF69" i="27"/>
  <c r="DF18" i="28" l="1"/>
  <c r="DF50" i="27"/>
  <c r="EF117" i="27"/>
  <c r="EF112" i="27" s="1"/>
  <c r="EF7" i="28" s="1"/>
  <c r="DS117" i="27"/>
  <c r="DS112" i="27" s="1"/>
  <c r="DS7" i="28" s="1"/>
  <c r="DF117" i="27"/>
  <c r="DF112" i="27" s="1"/>
  <c r="DF79" i="27" s="1"/>
  <c r="EF102" i="27"/>
  <c r="DS102" i="27"/>
  <c r="DF85" i="27"/>
  <c r="DF80" i="27" s="1"/>
  <c r="EF85" i="27"/>
  <c r="EF80" i="27" s="1"/>
  <c r="DS85" i="27"/>
  <c r="DS80" i="27" s="1"/>
  <c r="EF50" i="27"/>
  <c r="EF30" i="27" s="1"/>
  <c r="DS50" i="27"/>
  <c r="EF47" i="27"/>
  <c r="DS47" i="27"/>
  <c r="DF47" i="27"/>
  <c r="EF31" i="27"/>
  <c r="DS31" i="27"/>
  <c r="DF31" i="27"/>
  <c r="DF7" i="28" l="1"/>
  <c r="DF11" i="28"/>
  <c r="DF32" i="28" s="1"/>
  <c r="DF30" i="27"/>
  <c r="EF79" i="27"/>
  <c r="EF29" i="27" s="1"/>
  <c r="DS30" i="27"/>
  <c r="DS79" i="27"/>
  <c r="DS29" i="27" l="1"/>
  <c r="DF25" i="28"/>
  <c r="DF29" i="27"/>
  <c r="E179" i="25"/>
  <c r="E163" i="25"/>
  <c r="D178" i="9" l="1"/>
  <c r="G27" i="9"/>
  <c r="F27" i="12" l="1"/>
  <c r="E237" i="12"/>
  <c r="F237" i="12" s="1"/>
  <c r="C146" i="12"/>
  <c r="C145" i="12"/>
  <c r="C144" i="12"/>
  <c r="C143" i="12"/>
  <c r="C91" i="12" l="1"/>
  <c r="D169" i="24" l="1"/>
  <c r="E183" i="11" l="1"/>
  <c r="E182" i="11"/>
  <c r="E181" i="11"/>
  <c r="E180" i="11"/>
  <c r="E179" i="11"/>
  <c r="E178" i="11"/>
  <c r="E177" i="11"/>
  <c r="E176" i="11"/>
  <c r="E175" i="11"/>
  <c r="E184" i="11" l="1"/>
  <c r="G27" i="11"/>
  <c r="E187" i="8" l="1"/>
  <c r="E186" i="8"/>
  <c r="E185" i="8"/>
  <c r="E184" i="8"/>
  <c r="E183" i="8"/>
  <c r="E182" i="8"/>
  <c r="E181" i="8"/>
  <c r="E180" i="8"/>
  <c r="E179" i="8"/>
  <c r="F179" i="8" s="1"/>
  <c r="E178" i="8"/>
  <c r="E177" i="8"/>
  <c r="E176" i="8"/>
  <c r="E188" i="8" l="1"/>
  <c r="F178" i="8"/>
  <c r="G27" i="8"/>
  <c r="F28" i="8"/>
  <c r="E189" i="9" l="1"/>
  <c r="E188" i="9"/>
  <c r="E187" i="9"/>
  <c r="E186" i="9"/>
  <c r="D179" i="9"/>
  <c r="E179" i="9" s="1"/>
  <c r="E178" i="9"/>
  <c r="E129" i="9"/>
  <c r="E128" i="9"/>
  <c r="F30" i="9"/>
  <c r="F29" i="9"/>
  <c r="F189" i="9" l="1"/>
  <c r="F180" i="9"/>
  <c r="E195" i="9"/>
  <c r="E231" i="20"/>
  <c r="E230" i="20"/>
  <c r="E229" i="20"/>
  <c r="E228" i="20"/>
  <c r="E227" i="20"/>
  <c r="E226" i="20"/>
  <c r="E225" i="20"/>
  <c r="E224" i="20"/>
  <c r="E223" i="20"/>
  <c r="E222" i="20"/>
  <c r="E221" i="20"/>
  <c r="E220" i="20"/>
  <c r="E219" i="20"/>
  <c r="E218" i="20"/>
  <c r="E217" i="20"/>
  <c r="E216" i="20"/>
  <c r="E214" i="20"/>
  <c r="E213" i="20"/>
  <c r="E212" i="20"/>
  <c r="E211" i="20"/>
  <c r="E210" i="20"/>
  <c r="E209" i="20"/>
  <c r="E208" i="20"/>
  <c r="E207" i="20"/>
  <c r="E206" i="20"/>
  <c r="E205" i="20"/>
  <c r="E204" i="20"/>
  <c r="E203" i="20"/>
  <c r="E202" i="20"/>
  <c r="E201" i="20"/>
  <c r="E200" i="20"/>
  <c r="E199" i="20"/>
  <c r="E198" i="20"/>
  <c r="E197" i="20"/>
  <c r="E196" i="20"/>
  <c r="E195" i="20"/>
  <c r="E194" i="20"/>
  <c r="E193" i="20"/>
  <c r="E192" i="20"/>
  <c r="E191" i="20"/>
  <c r="E190" i="20"/>
  <c r="E189" i="20"/>
  <c r="E188" i="20"/>
  <c r="E187" i="20"/>
  <c r="E186" i="20"/>
  <c r="E185" i="20"/>
  <c r="E184" i="20"/>
  <c r="E183" i="20"/>
  <c r="D181" i="20"/>
  <c r="E181" i="20" s="1"/>
  <c r="E180" i="20"/>
  <c r="E179" i="20"/>
  <c r="E178" i="20"/>
  <c r="E177" i="20"/>
  <c r="E176" i="20"/>
  <c r="E182" i="20" l="1"/>
  <c r="E175" i="20"/>
  <c r="E215" i="20"/>
  <c r="F181" i="20"/>
  <c r="E232" i="20" l="1"/>
  <c r="C27" i="20"/>
  <c r="C27" i="15" l="1"/>
  <c r="D169" i="23" l="1"/>
  <c r="C26" i="10" l="1"/>
  <c r="E91" i="12" l="1"/>
  <c r="E203" i="9" l="1"/>
  <c r="E202" i="9"/>
  <c r="E204" i="9" l="1"/>
  <c r="E79" i="9"/>
  <c r="E81" i="9" s="1"/>
  <c r="F130" i="9"/>
  <c r="F129" i="9"/>
  <c r="F128" i="9"/>
  <c r="F131" i="9" l="1"/>
  <c r="G204" i="9" s="1"/>
  <c r="G28" i="9"/>
  <c r="E78" i="8" l="1"/>
  <c r="E80" i="8" s="1"/>
  <c r="E78" i="11" l="1"/>
  <c r="E80" i="11" s="1"/>
  <c r="D178" i="13" l="1"/>
  <c r="E78" i="12" l="1"/>
  <c r="E80" i="12" s="1"/>
  <c r="D205" i="12" l="1"/>
  <c r="E205" i="12" s="1"/>
  <c r="E238" i="12"/>
  <c r="D234" i="12"/>
  <c r="E234" i="12" s="1"/>
  <c r="E233" i="12"/>
  <c r="E232" i="12"/>
  <c r="E231" i="12"/>
  <c r="E230" i="12"/>
  <c r="E229" i="12"/>
  <c r="E228" i="12"/>
  <c r="E227" i="12"/>
  <c r="E226" i="12"/>
  <c r="E225" i="12"/>
  <c r="E224" i="12"/>
  <c r="E223" i="12"/>
  <c r="E222" i="12"/>
  <c r="E221" i="12"/>
  <c r="E220" i="12"/>
  <c r="E219" i="12"/>
  <c r="E218" i="12"/>
  <c r="E217" i="12"/>
  <c r="E216" i="12"/>
  <c r="E215" i="12"/>
  <c r="E214" i="12"/>
  <c r="E213" i="12"/>
  <c r="E212" i="12"/>
  <c r="E211" i="12"/>
  <c r="E209" i="12"/>
  <c r="E210" i="12" s="1"/>
  <c r="E208" i="12"/>
  <c r="E206" i="12"/>
  <c r="E204" i="12"/>
  <c r="E203" i="12"/>
  <c r="E202" i="12"/>
  <c r="E201" i="12"/>
  <c r="E200" i="12"/>
  <c r="E199" i="12"/>
  <c r="E235" i="12" l="1"/>
  <c r="F235" i="12"/>
  <c r="E207" i="12"/>
  <c r="F210" i="12" s="1"/>
  <c r="F239" i="12" l="1"/>
  <c r="E239" i="12"/>
  <c r="D27" i="20" l="1"/>
  <c r="D27" i="15"/>
  <c r="D168" i="22"/>
  <c r="E176" i="22"/>
  <c r="E161" i="22"/>
  <c r="E161" i="13" l="1"/>
  <c r="E175" i="19" l="1"/>
  <c r="E80" i="16"/>
  <c r="D29" i="8"/>
  <c r="E179" i="12"/>
  <c r="E164" i="14" l="1"/>
  <c r="D29" i="20" l="1"/>
  <c r="C54" i="20" s="1"/>
  <c r="E177" i="19"/>
  <c r="D169" i="18"/>
  <c r="D169" i="17"/>
  <c r="E79" i="16"/>
  <c r="E78" i="16"/>
  <c r="P32" i="15"/>
  <c r="C55" i="15"/>
  <c r="E180" i="14"/>
  <c r="D193" i="12"/>
  <c r="F146" i="12"/>
  <c r="F145" i="12"/>
  <c r="F144" i="12"/>
  <c r="F143" i="12"/>
  <c r="E90" i="12"/>
  <c r="D27" i="12"/>
  <c r="D27" i="11"/>
  <c r="J27" i="11" s="1"/>
  <c r="D26" i="10"/>
  <c r="E26" i="10" s="1"/>
  <c r="C51" i="10" s="1"/>
  <c r="D172" i="9"/>
  <c r="D30" i="9"/>
  <c r="J30" i="9" s="1"/>
  <c r="D29" i="9"/>
  <c r="J29" i="9" s="1"/>
  <c r="D28" i="9"/>
  <c r="J28" i="9" s="1"/>
  <c r="D27" i="9"/>
  <c r="D170" i="8"/>
  <c r="F130" i="8"/>
  <c r="J29" i="8"/>
  <c r="D28" i="8"/>
  <c r="J28" i="8" s="1"/>
  <c r="D27" i="8"/>
  <c r="E81" i="16" l="1"/>
  <c r="J30" i="11"/>
  <c r="L30" i="11" s="1"/>
  <c r="F148" i="12"/>
  <c r="E92" i="12"/>
  <c r="D30" i="8"/>
  <c r="C59" i="20"/>
  <c r="D54" i="20"/>
  <c r="D53" i="20" s="1"/>
  <c r="D55" i="15"/>
  <c r="D54" i="15" s="1"/>
  <c r="C60" i="15"/>
  <c r="C59" i="15"/>
  <c r="D30" i="12"/>
  <c r="J27" i="12"/>
  <c r="J30" i="12" s="1"/>
  <c r="L30" i="12" s="1"/>
  <c r="C56" i="10"/>
  <c r="D51" i="10"/>
  <c r="D50" i="10" s="1"/>
  <c r="J27" i="9"/>
  <c r="J31" i="9" s="1"/>
  <c r="L31" i="9" s="1"/>
  <c r="D31" i="9"/>
  <c r="J27" i="8"/>
  <c r="J30" i="8" s="1"/>
  <c r="C54" i="11" l="1"/>
  <c r="C59" i="11" s="1"/>
  <c r="C62" i="20"/>
  <c r="D59" i="20"/>
  <c r="D60" i="15"/>
  <c r="C63" i="15"/>
  <c r="C54" i="12"/>
  <c r="D56" i="10"/>
  <c r="C59" i="10"/>
  <c r="C55" i="9"/>
  <c r="C54" i="8"/>
  <c r="D54" i="11" l="1"/>
  <c r="D53" i="11" s="1"/>
  <c r="D62" i="20"/>
  <c r="D58" i="20" s="1"/>
  <c r="C65" i="20"/>
  <c r="D65" i="20" s="1"/>
  <c r="D63" i="15"/>
  <c r="D59" i="15" s="1"/>
  <c r="C66" i="15"/>
  <c r="D66" i="15" s="1"/>
  <c r="C59" i="12"/>
  <c r="D54" i="12"/>
  <c r="D53" i="12" s="1"/>
  <c r="C62" i="11"/>
  <c r="D59" i="11"/>
  <c r="D59" i="10"/>
  <c r="C62" i="10"/>
  <c r="D62" i="10" s="1"/>
  <c r="D55" i="10"/>
  <c r="C60" i="9"/>
  <c r="D55" i="9"/>
  <c r="D54" i="9" s="1"/>
  <c r="C59" i="8"/>
  <c r="D54" i="8"/>
  <c r="D53" i="8" s="1"/>
  <c r="D66" i="20" l="1"/>
  <c r="D63" i="10"/>
  <c r="D67" i="15"/>
  <c r="D59" i="12"/>
  <c r="C62" i="12"/>
  <c r="C65" i="11"/>
  <c r="D65" i="11" s="1"/>
  <c r="D62" i="11"/>
  <c r="D58" i="11" s="1"/>
  <c r="C63" i="9"/>
  <c r="D60" i="9"/>
  <c r="D59" i="8"/>
  <c r="C62" i="8"/>
  <c r="F63" i="10" l="1"/>
  <c r="G63" i="10" s="1"/>
  <c r="D62" i="12"/>
  <c r="D58" i="12" s="1"/>
  <c r="C65" i="12"/>
  <c r="D65" i="12" s="1"/>
  <c r="D66" i="11"/>
  <c r="C66" i="9"/>
  <c r="D66" i="9" s="1"/>
  <c r="D63" i="9"/>
  <c r="D59" i="9" s="1"/>
  <c r="D62" i="8"/>
  <c r="D58" i="8" s="1"/>
  <c r="C65" i="8"/>
  <c r="D65" i="8" s="1"/>
  <c r="F66" i="11" l="1"/>
  <c r="G66" i="11" s="1"/>
  <c r="D66" i="12"/>
  <c r="D67" i="9"/>
  <c r="F67" i="9" s="1"/>
  <c r="D66" i="8"/>
  <c r="F66" i="12" l="1"/>
  <c r="G66" i="12" s="1"/>
  <c r="F66" i="8"/>
  <c r="G66" i="8" s="1"/>
  <c r="G67" i="9"/>
</calcChain>
</file>

<file path=xl/sharedStrings.xml><?xml version="1.0" encoding="utf-8"?>
<sst xmlns="http://schemas.openxmlformats.org/spreadsheetml/2006/main" count="4885" uniqueCount="692">
  <si>
    <t>Управление образования Администрации города Великие Луки</t>
  </si>
  <si>
    <t>Дата</t>
  </si>
  <si>
    <t>по ОКЕИ</t>
  </si>
  <si>
    <t>Наименование показателя</t>
  </si>
  <si>
    <t>из них:</t>
  </si>
  <si>
    <t>в том числе:</t>
  </si>
  <si>
    <t>Код строки</t>
  </si>
  <si>
    <t>всего</t>
  </si>
  <si>
    <t>субсидии на осуществление капитальных вложений</t>
  </si>
  <si>
    <t>социальные и иные выплаты населению, всего</t>
  </si>
  <si>
    <t>уплата налогов, сборов и иных платежей, всего</t>
  </si>
  <si>
    <t>Сумма</t>
  </si>
  <si>
    <t>к Требованиям</t>
  </si>
  <si>
    <t>деятельности муниципального учреждения</t>
  </si>
  <si>
    <t>Всего</t>
  </si>
  <si>
    <t>x</t>
  </si>
  <si>
    <t>Приложение N 2</t>
  </si>
  <si>
    <t>к плану финансово-хозяйственной</t>
  </si>
  <si>
    <t>Список изменяющих документов</t>
  </si>
  <si>
    <t xml:space="preserve">                           (введено постановлением Администрации города Пскова</t>
  </si>
  <si>
    <t xml:space="preserve">                                          от 29.11.2016 N 1535)</t>
  </si>
  <si>
    <t>Расчеты (обоснования)</t>
  </si>
  <si>
    <t>к плану финансово-хозяйственной деятельности</t>
  </si>
  <si>
    <t>муниципального учреждения</t>
  </si>
  <si>
    <t xml:space="preserve">                                                   1.Расчеты (обоснования) выплат персоналу (строка 210)</t>
  </si>
  <si>
    <r>
      <t>Код видов расходов</t>
    </r>
    <r>
      <rPr>
        <u/>
        <sz val="10"/>
        <color theme="1"/>
        <rFont val="Arial"/>
        <family val="2"/>
        <charset val="204"/>
      </rPr>
      <t xml:space="preserve"> 621</t>
    </r>
  </si>
  <si>
    <r>
      <t xml:space="preserve">Источник финансового обеспечения </t>
    </r>
    <r>
      <rPr>
        <u/>
        <sz val="10"/>
        <color theme="1"/>
        <rFont val="Arial"/>
        <family val="2"/>
        <charset val="204"/>
      </rPr>
      <t>областной бюджет</t>
    </r>
  </si>
  <si>
    <t>1.1. Расчеты (обоснования) расходов на оплату труда</t>
  </si>
  <si>
    <t>N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</si>
  <si>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</si>
  <si>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</si>
  <si>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</si>
  <si>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</si>
  <si>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</si>
  <si>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r>
      <t>Фонд оплаты труда в год, руб. (</t>
    </r>
    <r>
      <rPr>
        <sz val="10"/>
        <rFont val="Arial"/>
        <family val="2"/>
        <charset val="204"/>
      </rPr>
      <t>гр. 3</t>
    </r>
    <r>
      <rPr>
        <sz val="10"/>
        <color theme="1"/>
        <rFont val="Arial"/>
        <family val="2"/>
        <charset val="204"/>
      </rPr>
      <t xml:space="preserve"> x </t>
    </r>
    <r>
      <rPr>
        <sz val="10"/>
        <rFont val="Arial"/>
        <family val="2"/>
        <charset val="204"/>
      </rPr>
      <t>гр. 4</t>
    </r>
    <r>
      <rPr>
        <sz val="10"/>
        <color theme="1"/>
        <rFont val="Arial"/>
        <family val="2"/>
        <charset val="204"/>
      </rPr>
      <t xml:space="preserve"> x (1 + </t>
    </r>
    <r>
      <rPr>
        <sz val="10"/>
        <rFont val="Arial"/>
        <family val="2"/>
        <charset val="204"/>
      </rPr>
      <t>гр. 8</t>
    </r>
    <r>
      <rPr>
        <sz val="10"/>
        <color theme="1"/>
        <rFont val="Arial"/>
        <family val="2"/>
        <charset val="204"/>
      </rPr>
      <t xml:space="preserve"> / 100) x </t>
    </r>
    <r>
      <rPr>
        <sz val="10"/>
        <rFont val="Arial"/>
        <family val="2"/>
        <charset val="204"/>
      </rPr>
      <t>гр. 9</t>
    </r>
    <r>
      <rPr>
        <sz val="10"/>
        <color theme="1"/>
        <rFont val="Arial"/>
        <family val="2"/>
        <charset val="204"/>
      </rPr>
      <t xml:space="preserve"> x 12)</t>
    </r>
  </si>
  <si>
    <t>по должностному окладу</t>
  </si>
  <si>
    <t>по выплатам компенсационного характера</t>
  </si>
  <si>
    <t>по выплатам стимулирующего характера</t>
  </si>
  <si>
    <t>Основной персонал</t>
  </si>
  <si>
    <t xml:space="preserve">Административно-управленческий </t>
  </si>
  <si>
    <t>Учебно-вспомогательный персонал</t>
  </si>
  <si>
    <t>Обслуживающий персонал</t>
  </si>
  <si>
    <t>Итого:</t>
  </si>
  <si>
    <t>1.2. Расчеты (обоснования) выплат персоналу при направлении в служебную командировку</t>
  </si>
  <si>
    <t>Наименование расходов</t>
  </si>
  <si>
    <t>Средний размер выплаты на одного работника в день, руб.</t>
  </si>
  <si>
    <t>Количество работников, чел.</t>
  </si>
  <si>
    <t>Количество дней</t>
  </si>
  <si>
    <r>
      <t>Сумма, руб. (</t>
    </r>
    <r>
      <rPr>
        <sz val="10"/>
        <rFont val="Arial"/>
        <family val="2"/>
        <charset val="204"/>
      </rPr>
      <t>гр. 3</t>
    </r>
    <r>
      <rPr>
        <sz val="10"/>
        <color theme="1"/>
        <rFont val="Arial"/>
        <family val="2"/>
        <charset val="204"/>
      </rPr>
      <t xml:space="preserve"> x </t>
    </r>
    <r>
      <rPr>
        <sz val="10"/>
        <rFont val="Arial"/>
        <family val="2"/>
        <charset val="204"/>
      </rPr>
      <t>гр. 4</t>
    </r>
    <r>
      <rPr>
        <sz val="10"/>
        <color theme="1"/>
        <rFont val="Arial"/>
        <family val="2"/>
        <charset val="204"/>
      </rPr>
      <t xml:space="preserve"> x </t>
    </r>
    <r>
      <rPr>
        <sz val="10"/>
        <rFont val="Arial"/>
        <family val="2"/>
        <charset val="204"/>
      </rPr>
      <t>гр. 5</t>
    </r>
    <r>
      <rPr>
        <sz val="10"/>
        <color theme="1"/>
        <rFont val="Arial"/>
        <family val="2"/>
        <charset val="204"/>
      </rPr>
      <t>)</t>
    </r>
  </si>
  <si>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</si>
  <si>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</si>
  <si>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</si>
  <si>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</si>
  <si>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</si>
  <si>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</si>
  <si>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</si>
  <si>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</si>
  <si>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</si>
  <si>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</si>
  <si>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t>
  </si>
  <si>
    <t>1.2.</t>
  </si>
  <si>
    <t>по ставке 10,0%</t>
  </si>
  <si>
    <t>1.3.</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</si>
  <si>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</si>
  <si>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</si>
  <si>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</si>
  <si>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</si>
  <si>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</si>
  <si>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</si>
  <si>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</si>
  <si>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</si>
  <si>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</si>
  <si>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 &lt;*&gt;</t>
  </si>
  <si>
    <t>2.5.</t>
  </si>
  <si>
    <t>Страховые взносы в Федеральный фонд обязательного медицинского страхования, всего (по ставке 5,1%)</t>
  </si>
  <si>
    <t>--------------------------------</t>
  </si>
  <si>
    <t>&lt;*&gt; Указываются страховые тарифы, дифференцированные по классам профессионального риска, установленные Федеральным законом от 22 декабря 2005 г. N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N 52, ст. 5592; 2015, N 51, ст. 7233).</t>
  </si>
  <si>
    <t>2. Расчеты (обоснования) расходов на социальные и иные выплаты</t>
  </si>
  <si>
    <t>Код видов расходов ________________________________________________________</t>
  </si>
  <si>
    <t>Источник финансового обеспечения __________________________________________</t>
  </si>
  <si>
    <t>Размер одной выплаты, руб.</t>
  </si>
  <si>
    <t>Количество выплат в год</t>
  </si>
  <si>
    <r>
      <t>Общая сумма выплат, руб. (</t>
    </r>
    <r>
      <rPr>
        <sz val="10"/>
        <rFont val="Arial"/>
        <family val="2"/>
        <charset val="204"/>
      </rPr>
      <t>гр. 3</t>
    </r>
    <r>
      <rPr>
        <sz val="10"/>
        <color theme="1"/>
        <rFont val="Arial"/>
        <family val="2"/>
        <charset val="204"/>
      </rPr>
      <t xml:space="preserve"> x </t>
    </r>
    <r>
      <rPr>
        <sz val="10"/>
        <rFont val="Arial"/>
        <family val="2"/>
        <charset val="204"/>
      </rPr>
      <t>гр. 4</t>
    </r>
    <r>
      <rPr>
        <sz val="10"/>
        <color theme="1"/>
        <rFont val="Arial"/>
        <family val="2"/>
        <charset val="204"/>
      </rPr>
      <t>)</t>
    </r>
  </si>
  <si>
    <t>3. Расчет (обоснование) расходов на уплату налогов, сборов и иных платежей</t>
  </si>
  <si>
    <t>Налоговая база, руб.</t>
  </si>
  <si>
    <t>Ставка налога, %</t>
  </si>
  <si>
    <r>
      <t>Сумма исчисленного налога, подлежащего уплате, руб. (</t>
    </r>
    <r>
      <rPr>
        <sz val="10"/>
        <rFont val="Arial"/>
        <family val="2"/>
        <charset val="204"/>
      </rPr>
      <t>гр. 3</t>
    </r>
    <r>
      <rPr>
        <sz val="10"/>
        <color theme="1"/>
        <rFont val="Arial"/>
        <family val="2"/>
        <charset val="204"/>
      </rPr>
      <t xml:space="preserve"> x </t>
    </r>
    <r>
      <rPr>
        <sz val="10"/>
        <rFont val="Arial"/>
        <family val="2"/>
        <charset val="204"/>
      </rPr>
      <t>гр. 4</t>
    </r>
    <r>
      <rPr>
        <sz val="10"/>
        <color theme="1"/>
        <rFont val="Arial"/>
        <family val="2"/>
        <charset val="204"/>
      </rPr>
      <t xml:space="preserve"> / 100)</t>
    </r>
  </si>
  <si>
    <t>4. Расчет (обоснование) расходов на безвозмездные перечесления организациям</t>
  </si>
  <si>
    <t>5. Расчет (обоснование) прочих расходов (кроме расходов на закупку товаров, работ, услуг)</t>
  </si>
  <si>
    <t>6. Расчет (обоснование) расходов на закупку товаров, работ, услуг</t>
  </si>
  <si>
    <t>6.1. Расчет (обоснование) расходов на оплату услуг связи</t>
  </si>
  <si>
    <t>Количество номеров</t>
  </si>
  <si>
    <t>Количество платежей в год</t>
  </si>
  <si>
    <t>Стоимость за единицу, руб.</t>
  </si>
  <si>
    <t>6.2. Расчет (обоснование) расходов на оплату транспортных услуг</t>
  </si>
  <si>
    <t>Количество услуг перевозки</t>
  </si>
  <si>
    <t>Цена услуги перевозки, руб.</t>
  </si>
  <si>
    <r>
      <t>Сумма, руб. (</t>
    </r>
    <r>
      <rPr>
        <sz val="10"/>
        <rFont val="Arial"/>
        <family val="2"/>
        <charset val="204"/>
      </rPr>
      <t>гр. 3</t>
    </r>
    <r>
      <rPr>
        <sz val="10"/>
        <color theme="1"/>
        <rFont val="Arial"/>
        <family val="2"/>
        <charset val="204"/>
      </rPr>
      <t xml:space="preserve"> x </t>
    </r>
    <r>
      <rPr>
        <sz val="10"/>
        <rFont val="Arial"/>
        <family val="2"/>
        <charset val="204"/>
      </rPr>
      <t>гр. 4</t>
    </r>
    <r>
      <rPr>
        <sz val="10"/>
        <color theme="1"/>
        <rFont val="Arial"/>
        <family val="2"/>
        <charset val="204"/>
      </rPr>
      <t>)</t>
    </r>
  </si>
  <si>
    <t>6.3. Расчет (обоснование) расходов на оплату коммунальных услуг</t>
  </si>
  <si>
    <t>Размер потребления ресурсов</t>
  </si>
  <si>
    <t>Тариф (с учетом НДС), руб.</t>
  </si>
  <si>
    <t>Индексация, %</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</si>
  <si>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</si>
  <si>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</si>
  <si>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</si>
  <si>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</si>
  <si>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</si>
  <si>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</si>
  <si>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</si>
  <si>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</si>
  <si>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6.6. Расчет (обоснование) расходов на оплату прочих услуг</t>
  </si>
  <si>
    <t>Количество договоров</t>
  </si>
  <si>
    <t>Стоимость услуги, руб.</t>
  </si>
  <si>
    <t>6.7. Расчет (обоснование) расходов на приобретение основных средств, материальных запасов</t>
  </si>
  <si>
    <t>Средняя стоимость, руб.</t>
  </si>
  <si>
    <r>
      <t>Сумма, руб. (</t>
    </r>
    <r>
      <rPr>
        <sz val="10"/>
        <rFont val="Arial"/>
        <family val="2"/>
        <charset val="204"/>
      </rPr>
      <t>гр. 2</t>
    </r>
    <r>
      <rPr>
        <sz val="10"/>
        <color theme="1"/>
        <rFont val="Arial"/>
        <family val="2"/>
        <charset val="204"/>
      </rPr>
      <t xml:space="preserve"> x </t>
    </r>
    <r>
      <rPr>
        <sz val="10"/>
        <rFont val="Arial"/>
        <family val="2"/>
        <charset val="204"/>
      </rPr>
      <t>гр. 3</t>
    </r>
    <r>
      <rPr>
        <sz val="10"/>
        <color theme="1"/>
        <rFont val="Arial"/>
        <family val="2"/>
        <charset val="204"/>
      </rPr>
      <t>)</t>
    </r>
  </si>
  <si>
    <t>Междугородная связь</t>
  </si>
  <si>
    <t>Учебники</t>
  </si>
  <si>
    <t>Количество классных руководителей</t>
  </si>
  <si>
    <t>Среднемесячная выплата в месяц</t>
  </si>
  <si>
    <t>Итого в м-ц</t>
  </si>
  <si>
    <t>Итого в год</t>
  </si>
  <si>
    <r>
      <t>Код видов расходов</t>
    </r>
    <r>
      <rPr>
        <u/>
        <sz val="10"/>
        <color theme="1"/>
        <rFont val="Arial"/>
        <family val="2"/>
        <charset val="204"/>
      </rPr>
      <t xml:space="preserve"> 622</t>
    </r>
  </si>
  <si>
    <r>
      <t xml:space="preserve">Источник финансового обеспечения </t>
    </r>
    <r>
      <rPr>
        <u/>
        <sz val="10"/>
        <color theme="1"/>
        <rFont val="Arial"/>
        <family val="2"/>
        <charset val="204"/>
      </rPr>
      <t>местный бюджет</t>
    </r>
  </si>
  <si>
    <t>земельный налог</t>
  </si>
  <si>
    <t>налог на имущество</t>
  </si>
  <si>
    <t>Электропотребление</t>
  </si>
  <si>
    <t>х</t>
  </si>
  <si>
    <t>Отопление</t>
  </si>
  <si>
    <t>Водопотребление</t>
  </si>
  <si>
    <t>Водоотведение</t>
  </si>
  <si>
    <t>Итого</t>
  </si>
  <si>
    <t>Количество несовершеннолетних детей</t>
  </si>
  <si>
    <t>оплата по договору за месяц</t>
  </si>
  <si>
    <t>Выплаты молодым специалистам</t>
  </si>
  <si>
    <t>1.</t>
  </si>
  <si>
    <t>организация питания детей</t>
  </si>
  <si>
    <r>
      <t>Код видов расходов</t>
    </r>
    <r>
      <rPr>
        <u/>
        <sz val="10"/>
        <color theme="1"/>
        <rFont val="Arial"/>
        <family val="2"/>
        <charset val="204"/>
      </rPr>
      <t xml:space="preserve"> 612</t>
    </r>
  </si>
  <si>
    <t>зарядка огнетушителей</t>
  </si>
  <si>
    <t>проверка водомеров</t>
  </si>
  <si>
    <t>Дихлор</t>
  </si>
  <si>
    <t>мешки для мусора</t>
  </si>
  <si>
    <t>мыло</t>
  </si>
  <si>
    <t>мыло жидкое</t>
  </si>
  <si>
    <t>перчатки резиновые</t>
  </si>
  <si>
    <t>полотно</t>
  </si>
  <si>
    <t>ср-во чистин</t>
  </si>
  <si>
    <t>электр лампочки</t>
  </si>
  <si>
    <t>канцелярские товары</t>
  </si>
  <si>
    <t xml:space="preserve">бумага </t>
  </si>
  <si>
    <t>медикаменты</t>
  </si>
  <si>
    <t xml:space="preserve">Р-р эуфиллина 2,4%  5,0 </t>
  </si>
  <si>
    <t xml:space="preserve">Вода для инъекций 5,0       </t>
  </si>
  <si>
    <t xml:space="preserve">Адриналин1мг/мл1,0      </t>
  </si>
  <si>
    <t xml:space="preserve">Супрастин 20мг/мл1,0        </t>
  </si>
  <si>
    <t xml:space="preserve">Коргликард 25%1,0    </t>
  </si>
  <si>
    <t xml:space="preserve">Димедрол 10мг/мл1,0    </t>
  </si>
  <si>
    <t xml:space="preserve">Кордиамин25%1,0       </t>
  </si>
  <si>
    <t xml:space="preserve">Анальгин 50%2,0      </t>
  </si>
  <si>
    <t xml:space="preserve">Новокаин 5мг/мл5,0         </t>
  </si>
  <si>
    <t xml:space="preserve">Глюкоза 40%10,0           </t>
  </si>
  <si>
    <t xml:space="preserve">Раствор аммиака 10%40,0   </t>
  </si>
  <si>
    <t xml:space="preserve">Анальгин 500мгтаблетки  </t>
  </si>
  <si>
    <t xml:space="preserve">Бесалол таблетки         </t>
  </si>
  <si>
    <t xml:space="preserve">Бинт н/стерильный 5х10  </t>
  </si>
  <si>
    <t xml:space="preserve">Бинт стерильный 5х10         </t>
  </si>
  <si>
    <t xml:space="preserve">Валерьяны экстракт в таблетках        </t>
  </si>
  <si>
    <t xml:space="preserve">Настойка валерианы 50,0     </t>
  </si>
  <si>
    <t xml:space="preserve">Валидол       </t>
  </si>
  <si>
    <t xml:space="preserve">Корвалол 50мл          </t>
  </si>
  <si>
    <t xml:space="preserve">Диазолин 0,1таблетках        </t>
  </si>
  <si>
    <t xml:space="preserve">Супрастин таблетки         </t>
  </si>
  <si>
    <t xml:space="preserve">Димедрол таблетки    </t>
  </si>
  <si>
    <t xml:space="preserve">Но-шпа в таблетках  </t>
  </si>
  <si>
    <t xml:space="preserve">Парацетамол в таблетках         </t>
  </si>
  <si>
    <t>мячи</t>
  </si>
  <si>
    <t>Детаризационные, дезинсекционные и дезинфекционные (профилактические) мероприятия</t>
  </si>
  <si>
    <t>Услуги по вывозу и размещению отходов IV-V классов опасности</t>
  </si>
  <si>
    <t>промывка системы отопления</t>
  </si>
  <si>
    <t>Обслуживание оборудования теплового узла, узла холодного водоснабжения ИП Аскаров</t>
  </si>
  <si>
    <t>проверка приборов теплового узла</t>
  </si>
  <si>
    <t>Техническое обслуживание исправных и работоспособных установок пожарной сигнализации и системы речевого оповещения</t>
  </si>
  <si>
    <t>Техническое обслуживание и ремонт внутридомного инженерного оборудования</t>
  </si>
  <si>
    <t xml:space="preserve">Устранение аварий </t>
  </si>
  <si>
    <t>оплата за ремонт оборудования</t>
  </si>
  <si>
    <t>проверка противопожарных кранов</t>
  </si>
  <si>
    <t>испытание средств защиты</t>
  </si>
  <si>
    <t>дезинсекция территорий от клещей</t>
  </si>
  <si>
    <t>заправка картриджей</t>
  </si>
  <si>
    <t>сбивание сосулек с крыши</t>
  </si>
  <si>
    <t>Обслуживание программного продукта в системе "Контур-Экстерн" по тарифному плану "Бюджетник"</t>
  </si>
  <si>
    <t xml:space="preserve">обучение по охране труда </t>
  </si>
  <si>
    <t xml:space="preserve">Медицинский осмотр декретированной группы работников </t>
  </si>
  <si>
    <t>Обследование на гельминты и кишечные протозоозы, энтеробиоз методом Рабиновича, санитарно-гигиеническое обучение</t>
  </si>
  <si>
    <t>Охрана объектов с осуществлением работ по проектированию,монтажу и эксплуатационному обслуживанию технических средств охраны</t>
  </si>
  <si>
    <t>Местная связь</t>
  </si>
  <si>
    <t>Интернет</t>
  </si>
  <si>
    <t>Приведение путей эвакуации в соответствие с требованиями правил пожарной безопасности (замена сгораемой облицовки конструкций на негорючие материалы, устройство эвакуационных выходов и прочее) в учереждениях образования.</t>
  </si>
  <si>
    <t>Монтаж (ремонт) автоматической пожарной сигнализации или установок автоматического пожаротушения, систем автоматического речевого оповещения при пожаре и управления эвакуацией в учереждениях образования.</t>
  </si>
  <si>
    <t>Приобретение (замена) пожарных рукавов в учереждениях образования</t>
  </si>
  <si>
    <t>Заключение договора на физическую охрану объекта с лицензированными охранными организациями</t>
  </si>
  <si>
    <t>обучение  по 44 ФЗ</t>
  </si>
  <si>
    <t xml:space="preserve"> пособие за первые три дня временной нетрудоспособности за счет средств работодателя</t>
  </si>
  <si>
    <t>6.7. Расчет (обоснование) расходов на оплату  услуг, работ для целей  капитальных вложений</t>
  </si>
  <si>
    <t>6.8. Расчет (обоснование) расходов на приобретение права пользованя</t>
  </si>
  <si>
    <t>Лицензия на антивирус</t>
  </si>
  <si>
    <t>Организация двухразового питания обучающихся с ограниченными возможностями здоровья в муниципальных образовательных организациях</t>
  </si>
  <si>
    <t>спорт товары</t>
  </si>
  <si>
    <t>прыгалки</t>
  </si>
  <si>
    <t xml:space="preserve">шашки </t>
  </si>
  <si>
    <t>игры настольные, пазлы,викторины</t>
  </si>
  <si>
    <t>бумага, картон, цветная бумага</t>
  </si>
  <si>
    <t>киточки, клей</t>
  </si>
  <si>
    <t>анальгин</t>
  </si>
  <si>
    <t>аммиак</t>
  </si>
  <si>
    <t>бинт</t>
  </si>
  <si>
    <t>темпалгин</t>
  </si>
  <si>
    <t>парацитамол</t>
  </si>
  <si>
    <t>цитрамон</t>
  </si>
  <si>
    <t>салфетки спиртовые</t>
  </si>
  <si>
    <t>шприц</t>
  </si>
  <si>
    <t>аскофен</t>
  </si>
  <si>
    <t>вата</t>
  </si>
  <si>
    <t>лизиноприл</t>
  </si>
  <si>
    <t>пластырь</t>
  </si>
  <si>
    <t>ксилен</t>
  </si>
  <si>
    <t>лейкопластырь</t>
  </si>
  <si>
    <t>детолл</t>
  </si>
  <si>
    <t>нитроглецирин</t>
  </si>
  <si>
    <t>но-шпа</t>
  </si>
  <si>
    <t>скорая помощь</t>
  </si>
  <si>
    <t>сульфацил натрия</t>
  </si>
  <si>
    <t>пенталгин</t>
  </si>
  <si>
    <t>баралгин</t>
  </si>
  <si>
    <t>валерьяны экстрат</t>
  </si>
  <si>
    <t>пакет контейнер гипотермический</t>
  </si>
  <si>
    <t>ринза сип</t>
  </si>
  <si>
    <t>уголь активированный</t>
  </si>
  <si>
    <t>спазмалгон</t>
  </si>
  <si>
    <t>мезим</t>
  </si>
  <si>
    <t>йода спирт</t>
  </si>
  <si>
    <t>канц , хозтовары товары</t>
  </si>
  <si>
    <t>Папка скорошиватель А4</t>
  </si>
  <si>
    <t>Папка файл</t>
  </si>
  <si>
    <t>бумага туалетная</t>
  </si>
  <si>
    <t>ведро строительное</t>
  </si>
  <si>
    <t>жидкое мыло</t>
  </si>
  <si>
    <t>подносполотенце бумажное</t>
  </si>
  <si>
    <t>чистин</t>
  </si>
  <si>
    <t>стакан одноразовый</t>
  </si>
  <si>
    <t>пропер</t>
  </si>
  <si>
    <t>помпы</t>
  </si>
  <si>
    <t>электросушилки для рук</t>
  </si>
  <si>
    <t>Лицензия на право использования ПП Астрал-ЭТ</t>
  </si>
  <si>
    <t>Лицензия на первую помощь</t>
  </si>
  <si>
    <t>приобретение компьетера</t>
  </si>
  <si>
    <t xml:space="preserve">аттестат об основном общем образовании </t>
  </si>
  <si>
    <t xml:space="preserve">приложение  к аттестату об основном общем образовании </t>
  </si>
  <si>
    <t xml:space="preserve">аттестат об среднем общем образовании </t>
  </si>
  <si>
    <t xml:space="preserve">приложение  к аттестату об среднем  общем образовании </t>
  </si>
  <si>
    <t>прописи, рабочие тетради</t>
  </si>
  <si>
    <t>игрушки</t>
  </si>
  <si>
    <t>спорт инвентарь</t>
  </si>
  <si>
    <t>информационный стенд</t>
  </si>
  <si>
    <t>бумага офисная</t>
  </si>
  <si>
    <t>цикл теле-,радио передач на тему духовно-нравственного воспитания детей и молодежи</t>
  </si>
  <si>
    <t>Электронная подпись по 44 ФЗ 273 ФЗ</t>
  </si>
  <si>
    <t>ПК</t>
  </si>
  <si>
    <t>Выполнение работ по ремонту пищеблока</t>
  </si>
  <si>
    <t>Выполнение работ по ремонту системы водоснабжения и канализации</t>
  </si>
  <si>
    <t>Коды</t>
  </si>
  <si>
    <t>Орган, осуществляющий</t>
  </si>
  <si>
    <t>функции и полномочия учредителя</t>
  </si>
  <si>
    <t>глава по БК</t>
  </si>
  <si>
    <t>по Сводному реестру</t>
  </si>
  <si>
    <t>ИНН</t>
  </si>
  <si>
    <t>КПП</t>
  </si>
  <si>
    <t>Единица измерения: руб.</t>
  </si>
  <si>
    <t>за пределами планового периода</t>
  </si>
  <si>
    <t>Доходы, всего:</t>
  </si>
  <si>
    <t>доходы от оказания услуг, работ, компенсации затрат учреждений, всего</t>
  </si>
  <si>
    <t>доходы от штрафов, пеней, иных сумм принудительного изъятия, всего</t>
  </si>
  <si>
    <t>безвозмездные денежные поступления, всего</t>
  </si>
  <si>
    <t>прочие доходы, всего</t>
  </si>
  <si>
    <t>доходы от операций с активами, всего</t>
  </si>
  <si>
    <t>Расходы, всего</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</si>
  <si>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</si>
  <si>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</si>
  <si>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</si>
  <si>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иные выплаты работникам</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</si>
  <si>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</si>
  <si>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</si>
  <si>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</si>
  <si>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на иные выплаты гражданским лицам (денежное содержание)</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</si>
  <si>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</si>
  <si>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</si>
  <si>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</si>
  <si>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</si>
  <si>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</si>
  <si>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</si>
  <si>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</si>
  <si>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</si>
  <si>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</si>
  <si>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</si>
  <si>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закупку товаров, работ, услуг в сфере информационно-коммуникационных технологий</t>
  </si>
  <si>
    <t>прочую закупку товаров, работ и услуг, всего</t>
  </si>
  <si>
    <t>1.4.1</t>
  </si>
  <si>
    <t>за счет субсидий, предоставляемых в соответствии с абзацем вторым пункта 1 статьи 78.1 Бюджетного кодекса Российской Федерации</t>
  </si>
  <si>
    <t>1.4.2.1</t>
  </si>
  <si>
    <t>за счет средств обязательного медицинского страхования</t>
  </si>
  <si>
    <t>за счет прочих источников финансового обеспечения</t>
  </si>
  <si>
    <t>в том числе по году начала закупки:</t>
  </si>
  <si>
    <t>Руководитель учреждения</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</si>
  <si>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</si>
  <si>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</si>
  <si>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</si>
  <si>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</si>
  <si>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</si>
  <si>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</si>
  <si>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20</t>
  </si>
  <si>
    <t xml:space="preserve"> г.</t>
  </si>
  <si>
    <t>(на 20</t>
  </si>
  <si>
    <t>г. и плановый период 20</t>
  </si>
  <si>
    <t>21</t>
  </si>
  <si>
    <t>и 20</t>
  </si>
  <si>
    <t>22</t>
  </si>
  <si>
    <r>
      <t xml:space="preserve"> годов </t>
    </r>
    <r>
      <rPr>
        <b/>
        <sz val="9"/>
        <rFont val="Times New Roman"/>
        <family val="1"/>
        <charset val="204"/>
      </rPr>
      <t>)</t>
    </r>
  </si>
  <si>
    <t>от "</t>
  </si>
  <si>
    <t>502</t>
  </si>
  <si>
    <t>Учреждение</t>
  </si>
  <si>
    <t>602501001</t>
  </si>
  <si>
    <t>383</t>
  </si>
  <si>
    <t>Раздел 1. Поступления и выплаты</t>
  </si>
  <si>
    <t xml:space="preserve">Код по бюджетной классификации Российской Федерации </t>
  </si>
  <si>
    <t>Аналитический код</t>
  </si>
  <si>
    <t>на 20</t>
  </si>
  <si>
    <t>текущий финансовый год</t>
  </si>
  <si>
    <t>первый год планового периода</t>
  </si>
  <si>
    <t>второй год планового периода</t>
  </si>
  <si>
    <t>1</t>
  </si>
  <si>
    <t>2</t>
  </si>
  <si>
    <t>3</t>
  </si>
  <si>
    <t>4</t>
  </si>
  <si>
    <t>5</t>
  </si>
  <si>
    <t>6</t>
  </si>
  <si>
    <t>7</t>
  </si>
  <si>
    <t>8</t>
  </si>
  <si>
    <t>0001</t>
  </si>
  <si>
    <t>0002</t>
  </si>
  <si>
    <t>1000</t>
  </si>
  <si>
    <t>в том числе:
доходы от собственности, всего</t>
  </si>
  <si>
    <t>1100</t>
  </si>
  <si>
    <t>120</t>
  </si>
  <si>
    <t>1110</t>
  </si>
  <si>
    <t>аренда помещений</t>
  </si>
  <si>
    <t>1200</t>
  </si>
  <si>
    <t>130</t>
  </si>
  <si>
    <t>в том числе:
субсидии на финансовое обеспечение выполнения государственного (муниципального) задания за счет средств  бюджета города</t>
  </si>
  <si>
    <t>1210</t>
  </si>
  <si>
    <t>субсидии на финансовое обеспечение выполнения государственного (муниципального) задания за счет средств  областного бюджета  (дошкольное отделение)</t>
  </si>
  <si>
    <t>1211</t>
  </si>
  <si>
    <t>субсидии на финансовое обеспечение выполнения государственного (муниципального) задания за счет средств  областного бюджета  (дети-инвалиды)</t>
  </si>
  <si>
    <t>1212</t>
  </si>
  <si>
    <t>субсидии на финансовое обеспечение выполнения государственного (муниципального) задания за счет средств  областного бюджета (основная)</t>
  </si>
  <si>
    <t>1213</t>
  </si>
  <si>
    <t>субсидии на финансовое обеспечение выполнения государственного (муниципального) задания за счет средств  областного бюджета  (дополнительное образование)</t>
  </si>
  <si>
    <t>1214</t>
  </si>
  <si>
    <t>субсидии на финансовое обеспечение выполнения государственного (муниципального) задания за счет средств  областного бюджета  (классное руководство)</t>
  </si>
  <si>
    <t>1215</t>
  </si>
  <si>
    <t>возмещение эксплуатационных расходов</t>
  </si>
  <si>
    <t>1216</t>
  </si>
  <si>
    <t>1300</t>
  </si>
  <si>
    <t>140</t>
  </si>
  <si>
    <t>1310</t>
  </si>
  <si>
    <t>1400</t>
  </si>
  <si>
    <t>150</t>
  </si>
  <si>
    <t>1401</t>
  </si>
  <si>
    <t>благотворительность</t>
  </si>
  <si>
    <t>1500</t>
  </si>
  <si>
    <t>180</t>
  </si>
  <si>
    <t>1510</t>
  </si>
  <si>
    <t>целевая субсидия" Укрепление материально-технической базы общеобразовательных учреждений"</t>
  </si>
  <si>
    <t>целевая субсидия на организацию питания в муниципальных общеобразовательных учреждениях</t>
  </si>
  <si>
    <t>1511</t>
  </si>
  <si>
    <t>целевая субсидия на осуществление мероприятий по организации питания в муниципальных общеобразовательных учреждениях</t>
  </si>
  <si>
    <t>1512</t>
  </si>
  <si>
    <t>целевая субсидия на организацию двухразового питания обучающихся с ограниченными возможностями здоровья в муниципальных образовательных организациях</t>
  </si>
  <si>
    <t>1513</t>
  </si>
  <si>
    <t>целевая субсидия на предоставление  педагогическим работникам муниципальных образовательных организаций отдельных мер социальной поддержки</t>
  </si>
  <si>
    <t>1514</t>
  </si>
  <si>
    <t>целевая субсидия на мероприятия, направленные на повышение энергетической эффективности</t>
  </si>
  <si>
    <t>1515</t>
  </si>
  <si>
    <t xml:space="preserve">целевая субсидия на обеспечение первичных мер пожарной безопасности в муниципальных учреждениях </t>
  </si>
  <si>
    <t>1516</t>
  </si>
  <si>
    <t>целевая субсидия на выполнение мероприятий по гражданской обороне, защите населения и территорий от чрезвычайных ситуаций и минимизация последствий терроризма подпрограммы "Гражданская защита в городе Великие Луки"</t>
  </si>
  <si>
    <t>1517</t>
  </si>
  <si>
    <t xml:space="preserve">целевая субсидия на реализацию мероприятий активной политики и дополнительных мероприятий в сфере занятости населения </t>
  </si>
  <si>
    <t>1518</t>
  </si>
  <si>
    <t>целевая субсидия на организацию и проведение мероприятий, направленных на духовно-нравственное воспитание граждан на основе российских традиционных ценностей</t>
  </si>
  <si>
    <t>1519</t>
  </si>
  <si>
    <t>целевая субсидия на профилактику безнадзорности и правонарушений несовершеннолетних в городе Великие Луки</t>
  </si>
  <si>
    <t>1519-1</t>
  </si>
  <si>
    <t>1520</t>
  </si>
  <si>
    <t>1900</t>
  </si>
  <si>
    <t>прочие поступления, всего</t>
  </si>
  <si>
    <t>1980</t>
  </si>
  <si>
    <t>из них:
увеличение остатков денежных средств за счет возврата дебиторской задолженности прошлых лет</t>
  </si>
  <si>
    <t>1981</t>
  </si>
  <si>
    <t>510</t>
  </si>
  <si>
    <t>2000</t>
  </si>
  <si>
    <t>в том числе:
на выплаты персоналу, всего</t>
  </si>
  <si>
    <t>2100</t>
  </si>
  <si>
    <t>210</t>
  </si>
  <si>
    <t>в том числе:
оплата труда</t>
  </si>
  <si>
    <t>2110</t>
  </si>
  <si>
    <t>111</t>
  </si>
  <si>
    <t>оплата 3-и дня больничного листа за счет работодателя</t>
  </si>
  <si>
    <t>2120</t>
  </si>
  <si>
    <t>112</t>
  </si>
  <si>
    <t>2130</t>
  </si>
  <si>
    <t>113</t>
  </si>
  <si>
    <t>компенсационные выплаты</t>
  </si>
  <si>
    <t>2140</t>
  </si>
  <si>
    <t>119</t>
  </si>
  <si>
    <t>в том числе:
на выплаты по оплате труда</t>
  </si>
  <si>
    <t>2141</t>
  </si>
  <si>
    <t>2142</t>
  </si>
  <si>
    <t>2150</t>
  </si>
  <si>
    <t>131</t>
  </si>
  <si>
    <t>2160</t>
  </si>
  <si>
    <t>134</t>
  </si>
  <si>
    <t>2170</t>
  </si>
  <si>
    <t>139</t>
  </si>
  <si>
    <t>в том числе:
на оплату труда стажеров</t>
  </si>
  <si>
    <t>2171</t>
  </si>
  <si>
    <t>2172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</si>
  <si>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</si>
  <si>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</si>
  <si>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</si>
  <si>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</si>
  <si>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</si>
  <si>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</si>
  <si>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</si>
  <si>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</si>
  <si>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2220</t>
  </si>
  <si>
    <t>340</t>
  </si>
  <si>
    <t>2230</t>
  </si>
  <si>
    <t>350</t>
  </si>
  <si>
    <t>2240</t>
  </si>
  <si>
    <t>360</t>
  </si>
  <si>
    <t>2300</t>
  </si>
  <si>
    <t>850</t>
  </si>
  <si>
    <t>из них:
налог на имущество организаций и земельный налог</t>
  </si>
  <si>
    <t>2310</t>
  </si>
  <si>
    <t>851</t>
  </si>
  <si>
    <t>2320</t>
  </si>
  <si>
    <t>852</t>
  </si>
  <si>
    <t>2330</t>
  </si>
  <si>
    <t>853</t>
  </si>
  <si>
    <t>2400</t>
  </si>
  <si>
    <t>из них:
гранты, предоставляемые другим организациям и физическим лицам</t>
  </si>
  <si>
    <t>2410</t>
  </si>
  <si>
    <t>810</t>
  </si>
  <si>
    <t>2420</t>
  </si>
  <si>
    <t>862</t>
  </si>
  <si>
    <t>2430</t>
  </si>
  <si>
    <t>863</t>
  </si>
  <si>
    <t>2500</t>
  </si>
  <si>
    <t>2520</t>
  </si>
  <si>
    <t>831</t>
  </si>
  <si>
    <t>2600</t>
  </si>
  <si>
    <t>в том числе:
закупку научно-исследовательских и опытно-конструкторских работ</t>
  </si>
  <si>
    <t>2610</t>
  </si>
  <si>
    <t>241</t>
  </si>
  <si>
    <t>2620</t>
  </si>
  <si>
    <t>242</t>
  </si>
  <si>
    <t>закупку товаров, работ, услуг в целях капитального ремонта государственного (муниципального) имущества</t>
  </si>
  <si>
    <t>2630</t>
  </si>
  <si>
    <t>243</t>
  </si>
  <si>
    <t>2640</t>
  </si>
  <si>
    <t>244</t>
  </si>
  <si>
    <t>услуги связи</t>
  </si>
  <si>
    <t>2641</t>
  </si>
  <si>
    <t>коммунальные услуги</t>
  </si>
  <si>
    <t>2642</t>
  </si>
  <si>
    <t>работы, услуги по содержанию имущества</t>
  </si>
  <si>
    <t>2643</t>
  </si>
  <si>
    <t>прочие работы, услуги</t>
  </si>
  <si>
    <t>2645</t>
  </si>
  <si>
    <t>страхование</t>
  </si>
  <si>
    <t>2646</t>
  </si>
  <si>
    <t>услуги, работы для целей капитального вложения</t>
  </si>
  <si>
    <t>2647</t>
  </si>
  <si>
    <t>увеличение стоимости основных средств</t>
  </si>
  <si>
    <t>2648</t>
  </si>
  <si>
    <t>увеличение стоимости лекарственных препаратов и материалов, применяемых в  медицинских целях</t>
  </si>
  <si>
    <t>2649</t>
  </si>
  <si>
    <t>увеличение стоимости строительных материалов</t>
  </si>
  <si>
    <t>2649-1</t>
  </si>
  <si>
    <t>увеличение стоимости мягкого инвентаря</t>
  </si>
  <si>
    <t>2649-2</t>
  </si>
  <si>
    <t>увеличение стоимости прочих материальных запасов</t>
  </si>
  <si>
    <t>2649-3</t>
  </si>
  <si>
    <t>увеличение стоимости прочих материальных запасов однократного применения</t>
  </si>
  <si>
    <t>2649-4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</si>
  <si>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</si>
  <si>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</si>
  <si>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</si>
  <si>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</si>
  <si>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</si>
  <si>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</si>
  <si>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</si>
  <si>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</si>
  <si>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</si>
  <si>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</si>
  <si>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</si>
  <si>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</si>
  <si>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</si>
  <si>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</si>
  <si>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</si>
  <si>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</si>
  <si>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</si>
  <si>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</si>
  <si>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xml:space="preserve">Раздел 2. Сведения по выплатам на закупки товаров, работ, услуг </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</si>
  <si>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</si>
  <si>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</si>
  <si>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</si>
  <si>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</si>
  <si>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</si>
  <si>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</si>
  <si>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charset val="204"/>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</si>
  <si>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</si>
  <si>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</si>
  <si>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</si>
  <si>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</si>
  <si>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</si>
  <si>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</si>
  <si>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</si>
  <si>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</si>
  <si>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</si>
  <si>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</si>
  <si>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</si>
  <si>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</si>
  <si>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</si>
  <si>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</si>
  <si>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</si>
  <si>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</si>
  <si>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</si>
  <si>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</si>
  <si>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</si>
  <si>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</si>
  <si>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</si>
  <si>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</si>
  <si>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26420</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</si>
  <si>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</si>
  <si>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</si>
  <si>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</si>
  <si>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</si>
  <si>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</si>
  <si>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</si>
  <si>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</si>
  <si>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26440</t>
  </si>
  <si>
    <t>1.4.4.1</t>
  </si>
  <si>
    <t>26441</t>
  </si>
  <si>
    <t>1.4.4.2</t>
  </si>
  <si>
    <t>26442</t>
  </si>
  <si>
    <t>1.4.5</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</si>
  <si>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</si>
  <si>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</si>
  <si>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</si>
  <si>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</si>
  <si>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</si>
  <si>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</si>
  <si>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</si>
  <si>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</si>
  <si>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26510</t>
  </si>
  <si>
    <t>2020</t>
  </si>
  <si>
    <t>2021</t>
  </si>
  <si>
    <t>2022</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</si>
  <si>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</si>
  <si>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</si>
  <si>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</si>
  <si>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(уполномоченное лицо учреждения)</t>
  </si>
  <si>
    <t>директор</t>
  </si>
  <si>
    <t>(должность)</t>
  </si>
  <si>
    <t>Исполнитель</t>
  </si>
  <si>
    <t>зам.директора ФХД</t>
  </si>
  <si>
    <t>(фамилия, инициалы)</t>
  </si>
  <si>
    <t>(телефон)</t>
  </si>
  <si>
    <r>
      <t>_____</t>
    </r>
    <r>
      <rPr>
        <vertAlign val="superscript"/>
        <sz val="10"/>
        <rFont val="Times New Roman"/>
        <family val="1"/>
        <charset val="204"/>
      </rPr>
      <t>10</t>
    </r>
    <r>
      <rPr>
        <sz val="10"/>
        <color indexed="9"/>
        <rFont val="Times New Roman"/>
        <family val="1"/>
        <charset val="204"/>
      </rPr>
      <t>_</t>
    </r>
    <r>
      <rPr>
        <sz val="10"/>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</si>
  <si>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10"/>
        <rFont val="Times New Roman"/>
        <family val="1"/>
        <charset val="204"/>
      </rPr>
      <t>11</t>
    </r>
    <r>
      <rPr>
        <sz val="10"/>
        <color indexed="9"/>
        <rFont val="Times New Roman"/>
        <family val="1"/>
        <charset val="204"/>
      </rPr>
      <t>_</t>
    </r>
    <r>
      <rPr>
        <sz val="10"/>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</si>
  <si>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10"/>
        <rFont val="Times New Roman"/>
        <family val="1"/>
        <charset val="204"/>
      </rPr>
      <t>12</t>
    </r>
    <r>
      <rPr>
        <sz val="10"/>
        <color indexed="9"/>
        <rFont val="Times New Roman"/>
        <family val="1"/>
        <charset val="204"/>
      </rPr>
      <t>_</t>
    </r>
    <r>
      <rPr>
        <sz val="10"/>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</si>
  <si>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10"/>
        <rFont val="Times New Roman"/>
        <family val="1"/>
        <charset val="204"/>
      </rPr>
      <t>13</t>
    </r>
    <r>
      <rPr>
        <sz val="10"/>
        <color indexed="9"/>
        <rFont val="Times New Roman"/>
        <family val="1"/>
        <charset val="204"/>
      </rPr>
      <t>_</t>
    </r>
    <r>
      <rPr>
        <sz val="10"/>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</si>
  <si>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10"/>
        <rFont val="Times New Roman"/>
        <family val="1"/>
        <charset val="204"/>
      </rPr>
      <t>14</t>
    </r>
    <r>
      <rPr>
        <sz val="10"/>
        <color indexed="9"/>
        <rFont val="Times New Roman"/>
        <family val="1"/>
        <charset val="204"/>
      </rPr>
      <t>_</t>
    </r>
    <r>
      <rPr>
        <sz val="10"/>
        <rFont val="Times New Roman"/>
        <family val="1"/>
        <charset val="204"/>
      </rPr>
      <t>Государственным (муниципальным) бюджетным учреждением показатель не формируется.</t>
    </r>
  </si>
  <si>
    <r>
      <t>_____</t>
    </r>
    <r>
      <rPr>
        <vertAlign val="superscript"/>
        <sz val="10"/>
        <rFont val="Times New Roman"/>
        <family val="1"/>
        <charset val="204"/>
      </rPr>
      <t>15</t>
    </r>
    <r>
      <rPr>
        <sz val="10"/>
        <color indexed="9"/>
        <rFont val="Times New Roman"/>
        <family val="1"/>
        <charset val="204"/>
      </rPr>
      <t>_</t>
    </r>
    <r>
      <rPr>
        <sz val="10"/>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</si>
  <si>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10"/>
        <rFont val="Times New Roman"/>
        <family val="1"/>
        <charset val="204"/>
      </rPr>
      <t>16</t>
    </r>
    <r>
      <rPr>
        <sz val="10"/>
        <color indexed="9"/>
        <rFont val="Times New Roman"/>
        <family val="1"/>
        <charset val="204"/>
      </rPr>
      <t>_</t>
    </r>
    <r>
      <rPr>
        <sz val="10"/>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</si>
  <si>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Директор</t>
  </si>
  <si>
    <t>МАОУ "Средняя школа № 16"</t>
  </si>
  <si>
    <t>М.А.Усачева</t>
  </si>
  <si>
    <t>Муниципальное автономное общеобразовательное учреждение "Средняя общеобразовательная школа № 16"</t>
  </si>
  <si>
    <t>6025014912</t>
  </si>
  <si>
    <t>1521</t>
  </si>
  <si>
    <t>целевая субсидия на благоустройство зданий государственных и муниципальных общеобразовательных организаций</t>
  </si>
  <si>
    <t>Усачева М.А.</t>
  </si>
  <si>
    <t>Полякова Е.Ю.</t>
  </si>
  <si>
    <t>9-03-98</t>
  </si>
  <si>
    <t xml:space="preserve">Остаток средств на конец текущего финансового года </t>
  </si>
  <si>
    <t xml:space="preserve">Остаток средств на начало текущего финансового года </t>
  </si>
  <si>
    <t xml:space="preserve">Выплаты, уменьшающие доход, всего </t>
  </si>
  <si>
    <t xml:space="preserve">Прочие выплаты, всего </t>
  </si>
  <si>
    <t xml:space="preserve">налог на добавленную стоимость </t>
  </si>
  <si>
    <t xml:space="preserve">прочие налоги, уменьшающие доход </t>
  </si>
  <si>
    <t xml:space="preserve">расходы на закупку товаров, работ, услуг, всего </t>
  </si>
  <si>
    <t xml:space="preserve">в том числе:
налог на прибыль </t>
  </si>
  <si>
    <t>Субсидия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</si>
  <si>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Наименование муниципальной услуги</t>
  </si>
  <si>
    <t>Нормативные затраты, непосредственно связанные с оказанием муниципальной услуги, руб</t>
  </si>
  <si>
    <t>Нормативные затраты на общехозяйственные нужды, руб</t>
  </si>
  <si>
    <t>Итого нормативные затраты на оказание муниипальной услуги, руб</t>
  </si>
  <si>
    <t>Объём муниципальной услуги, чел</t>
  </si>
  <si>
    <t>Затраты на содержание имущества, руб</t>
  </si>
  <si>
    <t>Сумма финансового обеспечения выполнения муниц.задания, руб</t>
  </si>
  <si>
    <t>Целевые субсидии</t>
  </si>
  <si>
    <t>Наименование статьи расходов</t>
  </si>
  <si>
    <t>Сумма, руб</t>
  </si>
  <si>
    <t xml:space="preserve">        целевая субсидия на гражданскую защиту в городе Великие Луки</t>
  </si>
  <si>
    <t>Поступления на финансовое обеспечение выполнения государственного (муниципального) задания от оказания услуг (выполнения работ) на платной основе и от иной приносящей доход деятельности на 2020 год</t>
  </si>
  <si>
    <t>Родительская плата</t>
  </si>
  <si>
    <t>Платные услуги</t>
  </si>
  <si>
    <t>Благотворительность</t>
  </si>
  <si>
    <t>Возмещение эксплуатационных расходов</t>
  </si>
  <si>
    <t>Объем планируемых поступлений</t>
  </si>
  <si>
    <t>Объем услуг</t>
  </si>
  <si>
    <t xml:space="preserve">Плата (тариф) за единицу </t>
  </si>
  <si>
    <t>Количество потреблений (дни)</t>
  </si>
  <si>
    <t>Количество потреблений (м-ц)</t>
  </si>
  <si>
    <t>Объем потреления услуг в процентах</t>
  </si>
  <si>
    <t>Питание в школе</t>
  </si>
  <si>
    <t>Питание ГПД</t>
  </si>
  <si>
    <t xml:space="preserve">Школа будущего первоклассника </t>
  </si>
  <si>
    <t>Благотворительная помощь</t>
  </si>
  <si>
    <t>Общая площадь кв.м.</t>
  </si>
  <si>
    <t>Плата коммуналых расходов на год</t>
  </si>
  <si>
    <t>Занимаемая площадь кв.м.</t>
  </si>
  <si>
    <t>Расчеты (обоснования) плановых показателей поступлений МАОУ "Средняя общеобразовательная школа № 16" на 2020 год</t>
  </si>
  <si>
    <t>Питание дошкольное отделение</t>
  </si>
  <si>
    <t>ЧОУ ДПО "Учебный центр "Псков"</t>
  </si>
  <si>
    <t>Занятие психолога (группа)</t>
  </si>
  <si>
    <t>Предоставление общедоступного и бесплатного начального общего образования по основным общеобразовательным услугам начального общего образования по основным общеобразовательным услугам</t>
  </si>
  <si>
    <t>Предоставление общедоступного и бесплатного основного общего образования по основным общеобразовательным услугам  основного общего образования по основным общеобразовательным услугам</t>
  </si>
  <si>
    <t>Предоставление общедоступного и бесплатного среднего общего образования по основным общеобразовательным услугам  среднего  общего образования по основным общеобразовательным услугам</t>
  </si>
  <si>
    <t>Предоставление общедоступного и бесплатного дошкольного образования по основным общеобразовательным услугам дошкольного образования и воспитания</t>
  </si>
  <si>
    <t>Уточненный план финансово-хозяйственной деятельности на 20</t>
  </si>
  <si>
    <t>дполнительные средства на благоустройство зданий государственных и муниципальных общеобразовательных организаций</t>
  </si>
  <si>
    <t>1519-2</t>
  </si>
  <si>
    <t>Софинансирование работ по ремонту системы водоснабжения и канализации</t>
  </si>
  <si>
    <t>Изготовление проектной документации и государственной экспертизы на капитальный ремонт водоснабжения и канализации</t>
  </si>
  <si>
    <t>ст. 310</t>
  </si>
  <si>
    <t xml:space="preserve">Реактивы для химии </t>
  </si>
  <si>
    <t>ст 346</t>
  </si>
  <si>
    <t>ст 349</t>
  </si>
  <si>
    <t>Видеокамеры для ЕГЭ в т.ч.</t>
  </si>
  <si>
    <t xml:space="preserve">видеокамера </t>
  </si>
  <si>
    <t>карта памяти</t>
  </si>
  <si>
    <t>инжектор</t>
  </si>
  <si>
    <t>роутер</t>
  </si>
  <si>
    <t>оборудование для ЕГЭ</t>
  </si>
  <si>
    <t>Кабель сетевой</t>
  </si>
  <si>
    <t>кабель-канал</t>
  </si>
  <si>
    <t>коннектор</t>
  </si>
  <si>
    <t>целевая субсидия на осуществление мероприятий по формированию продуктовых наборов для обучающихся с ограниченными возможностями здоровья детей из малогообеспеченных семей</t>
  </si>
  <si>
    <t>целевая субсидия на осуществление мероприятий по формированию продуктовых наборов для обучающихся с ограниченными возможностями здоровья детей из малогообеспеченных семей, за счет 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</si>
  <si>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 xml:space="preserve">пособия по социальной помощи населению в натуральной форме </t>
  </si>
  <si>
    <t>2212</t>
  </si>
  <si>
    <t>323</t>
  </si>
  <si>
    <t>Продуктовый набор</t>
  </si>
  <si>
    <t>2.</t>
  </si>
  <si>
    <t>2631</t>
  </si>
  <si>
    <t>целевая субсидия на осуществление мероприятий по финансированию обеспечения продуктовыми наборами обучающихся муниципальных общеобразовательных организаций, в рамках реализации мер по обеспечению санитарно-эпидемилогического благополучия населения на территории Псковской области в связи с распространением новой коронавирусной инфекции (COVID-19)</t>
  </si>
  <si>
    <t>целевая субсидия на осуществление мероприятий по финансированию обеспечения продуктовыми наборами обучающихся муниципальных общеобразовательных организаций, за счет 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 в рамках реализации мер по обеспечению санитарно-эпидемиологического благополучия населения на территории Псковской области в связи с распространением новой коронавирусной инфекции (COVID-19)</t>
  </si>
  <si>
    <t>1519-3</t>
  </si>
  <si>
    <t>1519-4</t>
  </si>
  <si>
    <t>1519-5</t>
  </si>
  <si>
    <t>1519-6</t>
  </si>
  <si>
    <t>3.</t>
  </si>
  <si>
    <t>4.</t>
  </si>
  <si>
    <t>Единовременная компенсационная выплата за осуществление образовательного процесса в дистанционной форме</t>
  </si>
  <si>
    <t>целевая субсидия на осуществление меропритий по финансированию расходов на выплату единовременной компенсации за осуществление образовательного процесса в дистанционной форме за счет 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 в рамках реализации мер по обеспечению санитарно-эпидемиологического благополучия населения на территории Псковской области в связи с распространением новой коронавирусной инфекции (COVID-19)</t>
  </si>
  <si>
    <t>1519-7</t>
  </si>
  <si>
    <t>мая</t>
  </si>
  <si>
    <t>21.05.2020</t>
  </si>
  <si>
    <t xml:space="preserve">         целевая субсидия" Укрепление материально-технической базы общеобразовательных учреждений"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</si>
</sst>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р_._-;\-* #,##0.00_р_._-;_-* &quot;-&quot;??_р_._-;_-@_-"/>
    <numFmt numFmtId="165" formatCode="0.0"/>
    <numFmt numFmtId="166" formatCode="0.000"/>
    <numFmt numFmtId="167" formatCode="#,##0.0\ _₽"/>
  </numFmts>
  <fonts count="6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1"/>
      <color theme="1"/>
      <name val="Calibri"/>
      <family val="2"/>
      <scheme val="minor"/>
    </font>
    <font>
      <sz val="10"/>
      <color theme="1"/>
      <name val="Arial"/>
      <family val="2"/>
      <charset val="204"/>
    </font>
    <font>
      <sz val="10"/>
      <color theme="1"/>
      <name val="Times New Roman"/>
      <family val="1"/>
      <charset val="204"/>
    </font>
    <font>
      <u/>
      <sz val="11"/>
      <color theme="10"/>
      <name val="Calibri"/>
      <family val="2"/>
      <scheme val="minor"/>
    </font>
    <font>
      <sz val="10"/>
      <name val="Times New Roman"/>
      <family val="1"/>
      <charset val="204"/>
    </font>
    <font>
      <sz val="10"/>
      <color theme="1"/>
      <name val="Calibri"/>
      <family val="2"/>
      <scheme val="minor"/>
    </font>
    <font>
      <sz val="8"/>
      <color theme="1"/>
      <name val="Arial"/>
      <family val="2"/>
      <charset val="204"/>
    </font>
    <font>
      <b/>
      <sz val="10"/>
      <color theme="1"/>
      <name val="Arial"/>
      <family val="2"/>
      <charset val="204"/>
    </font>
    <font>
      <u/>
      <sz val="10"/>
      <color theme="1"/>
      <name val="Arial"/>
      <family val="2"/>
      <charset val="204"/>
    </font>
    <font>
      <b/>
      <sz val="10"/>
      <color rgb="FFFF0000"/>
      <name val="Arial"/>
      <family val="2"/>
      <charset val="204"/>
    </font>
    <font>
      <b/>
      <sz val="11"/>
      <color rgb="FFFF0000"/>
      <name val="Calibri"/>
      <family val="2"/>
      <scheme val="minor"/>
    </font>
    <font>
      <sz val="10"/>
      <name val="Arial"/>
      <family val="2"/>
      <charset val="204"/>
    </font>
    <font>
      <sz val="10"/>
      <color indexed="8"/>
      <name val="Arial"/>
      <family val="2"/>
      <charset val="204"/>
    </font>
    <font>
      <sz val="10"/>
      <color theme="1"/>
      <name val="Calibri"/>
      <family val="2"/>
      <charset val="204"/>
      <scheme val="minor"/>
    </font>
    <font>
      <b/>
      <sz val="10"/>
      <name val="Times New Roman"/>
      <family val="1"/>
      <charset val="204"/>
    </font>
    <font>
      <sz val="9"/>
      <name val="Times New Roman"/>
      <family val="1"/>
      <charset val="204"/>
    </font>
    <font>
      <b/>
      <sz val="11"/>
      <color theme="1"/>
      <name val="Calibri"/>
      <family val="2"/>
      <charset val="204"/>
      <scheme val="minor"/>
    </font>
    <font>
      <sz val="10"/>
      <color rgb="FF000000"/>
      <name val="Arial"/>
      <family val="2"/>
      <charset val="204"/>
    </font>
    <font>
      <sz val="10"/>
      <name val="Arial Cyr"/>
      <charset val="204"/>
    </font>
    <font>
      <sz val="10"/>
      <color indexed="58"/>
      <name val="Arial Cyr"/>
      <charset val="204"/>
    </font>
    <font>
      <sz val="11"/>
      <color rgb="FF000000"/>
      <name val="Calibri"/>
      <family val="2"/>
      <scheme val="minor"/>
    </font>
    <font>
      <sz val="11"/>
      <color rgb="FFFF0000"/>
      <name val="Calibri"/>
      <family val="2"/>
      <charset val="204"/>
      <scheme val="minor"/>
    </font>
    <font>
      <b/>
      <sz val="11"/>
      <color rgb="FFFF0000"/>
      <name val="Calibri"/>
      <family val="2"/>
      <charset val="204"/>
      <scheme val="minor"/>
    </font>
    <font>
      <sz val="11"/>
      <color rgb="FFFF0000"/>
      <name val="Calibri"/>
      <family val="2"/>
      <scheme val="minor"/>
    </font>
    <font>
      <sz val="11"/>
      <name val="Arial"/>
      <family val="2"/>
      <charset val="204"/>
    </font>
    <font>
      <sz val="11"/>
      <color theme="1"/>
      <name val="Arial"/>
      <family val="2"/>
      <charset val="204"/>
    </font>
    <font>
      <b/>
      <sz val="11"/>
      <color rgb="FF0070C0"/>
      <name val="Calibri"/>
      <family val="2"/>
      <charset val="204"/>
      <scheme val="minor"/>
    </font>
    <font>
      <sz val="8"/>
      <name val="Times New Roman"/>
      <family val="1"/>
      <charset val="204"/>
    </font>
    <font>
      <sz val="7"/>
      <name val="Times New Roman"/>
      <family val="1"/>
      <charset val="204"/>
    </font>
    <font>
      <sz val="9"/>
      <color rgb="FF000000"/>
      <name val="Times New Roman"/>
      <family val="1"/>
      <charset val="204"/>
    </font>
    <font>
      <b/>
      <i/>
      <sz val="9"/>
      <color rgb="FFFF0000"/>
      <name val="Times New Roman"/>
      <family val="1"/>
      <charset val="204"/>
    </font>
    <font>
      <sz val="6"/>
      <name val="Times New Roman"/>
      <family val="1"/>
      <charset val="204"/>
    </font>
    <font>
      <sz val="7"/>
      <color rgb="FF000000"/>
      <name val="Times New Roman"/>
      <family val="1"/>
      <charset val="204"/>
    </font>
    <font>
      <b/>
      <i/>
      <sz val="7"/>
      <color rgb="FFFF0000"/>
      <name val="Times New Roman"/>
      <family val="1"/>
      <charset val="204"/>
    </font>
    <font>
      <i/>
      <sz val="9"/>
      <color rgb="FF000000"/>
      <name val="Times New Roman"/>
      <family val="1"/>
      <charset val="204"/>
    </font>
    <font>
      <sz val="10"/>
      <color rgb="FF000000"/>
      <name val="Times New Roman"/>
      <family val="1"/>
      <charset val="204"/>
    </font>
    <font>
      <b/>
      <sz val="9"/>
      <name val="Times New Roman"/>
      <family val="1"/>
      <charset val="204"/>
    </font>
    <font>
      <sz val="8"/>
      <color rgb="FF000000"/>
      <name val="Times New Roman"/>
      <family val="1"/>
      <charset val="204"/>
    </font>
    <font>
      <b/>
      <i/>
      <sz val="8"/>
      <color rgb="FFFF0000"/>
      <name val="Times New Roman"/>
      <family val="1"/>
      <charset val="204"/>
    </font>
    <font>
      <b/>
      <i/>
      <sz val="10"/>
      <color rgb="FFFF0000"/>
      <name val="Times New Roman"/>
      <family val="1"/>
      <charset val="204"/>
    </font>
    <font>
      <b/>
      <sz val="8"/>
      <name val="Times New Roman"/>
      <family val="1"/>
      <charset val="204"/>
    </font>
    <font>
      <vertAlign val="superscript"/>
      <sz val="8"/>
      <name val="Times New Roman"/>
      <family val="1"/>
      <charset val="204"/>
    </font>
    <font>
      <b/>
      <sz val="8"/>
      <color rgb="FFFF0000"/>
      <name val="Times New Roman"/>
      <family val="1"/>
      <charset val="204"/>
    </font>
    <font>
      <b/>
      <sz val="9"/>
      <color rgb="FFFF0000"/>
      <name val="Times New Roman"/>
      <family val="1"/>
      <charset val="204"/>
    </font>
    <font>
      <b/>
      <i/>
      <sz val="9"/>
      <color rgb="FFFF0000"/>
      <name val="Arial Cyr"/>
      <charset val="204"/>
    </font>
    <font>
      <b/>
      <vertAlign val="superscript"/>
      <sz val="8"/>
      <name val="Times New Roman"/>
      <family val="1"/>
      <charset val="204"/>
    </font>
    <font>
      <i/>
      <sz val="8"/>
      <color rgb="FF000000"/>
      <name val="Times New Roman"/>
      <family val="1"/>
      <charset val="204"/>
    </font>
    <font>
      <sz val="10"/>
      <color indexed="9"/>
      <name val="Times New Roman"/>
      <family val="1"/>
      <charset val="204"/>
    </font>
    <font>
      <vertAlign val="superscript"/>
      <sz val="10"/>
      <name val="Times New Roman"/>
      <family val="1"/>
      <charset val="204"/>
    </font>
    <font>
      <sz val="7"/>
      <color indexed="9"/>
      <name val="Times New Roman"/>
      <family val="1"/>
      <charset val="204"/>
    </font>
    <font>
      <b/>
      <i/>
      <sz val="9"/>
      <color rgb="FF0070C0"/>
      <name val="Times New Roman"/>
      <family val="1"/>
      <charset val="204"/>
    </font>
    <font>
      <b/>
      <i/>
      <sz val="10"/>
      <color rgb="FF0070C0"/>
      <name val="Times New Roman"/>
      <family val="1"/>
      <charset val="204"/>
    </font>
    <font>
      <b/>
      <sz val="8"/>
      <color rgb="FF0070C0"/>
      <name val="Times New Roman"/>
      <family val="1"/>
      <charset val="204"/>
    </font>
    <font>
      <b/>
      <sz val="9"/>
      <color rgb="FF0070C0"/>
      <name val="Times New Roman"/>
      <family val="1"/>
      <charset val="204"/>
    </font>
    <font>
      <b/>
      <sz val="10"/>
      <color rgb="FF0070C0"/>
      <name val="Times New Roman"/>
      <family val="1"/>
      <charset val="204"/>
    </font>
    <font>
      <b/>
      <i/>
      <sz val="9"/>
      <color rgb="FF00B050"/>
      <name val="Times New Roman"/>
      <family val="1"/>
      <charset val="204"/>
    </font>
    <font>
      <b/>
      <sz val="8"/>
      <color rgb="FF00B050"/>
      <name val="Times New Roman"/>
      <family val="1"/>
      <charset val="204"/>
    </font>
    <font>
      <b/>
      <sz val="9"/>
      <color rgb="FF00B050"/>
      <name val="Times New Roman"/>
      <family val="1"/>
      <charset val="204"/>
    </font>
    <font>
      <sz val="11"/>
      <color theme="1"/>
      <name val="Calibri"/>
      <family val="2"/>
      <scheme val="minor"/>
    </font>
    <font>
      <b/>
      <sz val="11"/>
      <color theme="1"/>
      <name val="Times New Roman"/>
      <family val="1"/>
      <charset val="204"/>
    </font>
    <font>
      <sz val="10"/>
      <color indexed="8"/>
      <name val="Times New Roman"/>
      <family val="1"/>
      <charset val="204"/>
    </font>
    <font>
      <sz val="11"/>
      <name val="Times New Roman"/>
      <family val="1"/>
      <charset val="204"/>
    </font>
    <font>
      <b/>
      <sz val="11"/>
      <name val="Times New Roman"/>
      <family val="1"/>
      <charset val="204"/>
    </font>
    <font>
      <sz val="9"/>
      <color theme="1"/>
      <name val="Calibri"/>
      <family val="2"/>
      <scheme val="minor"/>
    </font>
    <font>
      <b/>
      <i/>
      <sz val="9"/>
      <name val="Times New Roman"/>
      <family val="1"/>
      <charset val="204"/>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mediumDashDot">
        <color indexed="64"/>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xf numFmtId="0" fontId="15" fillId="0" borderId="0"/>
    <xf numFmtId="43" fontId="62" fillId="0" borderId="0" applyFont="0" applyFill="0" applyBorder="0" applyAlignment="0" applyProtection="0"/>
  </cellStyleXfs>
  <cellXfs count="503">
    <xf numFmtId="0" fontId="0" fillId="0" borderId="0" xfId="0"/>
    <xf numFmtId="0" fontId="5" fillId="0" borderId="0" xfId="0" applyFont="1" applyAlignment="1">
      <alignment horizontal="right" vertical="center"/>
    </xf>
    <xf numFmtId="0" fontId="5" fillId="0" borderId="0" xfId="0" applyFont="1" applyAlignment="1">
      <alignment horizontal="center" vertical="center"/>
    </xf>
    <xf numFmtId="164" fontId="0" fillId="0" borderId="0" xfId="0" applyNumberFormat="1"/>
    <xf numFmtId="0" fontId="7" fillId="0" borderId="2" xfId="1" applyBorder="1" applyAlignment="1">
      <alignment vertical="center" wrapText="1"/>
    </xf>
    <xf numFmtId="0" fontId="0" fillId="0" borderId="2" xfId="0" applyBorder="1" applyAlignment="1">
      <alignment horizontal="center"/>
    </xf>
    <xf numFmtId="0" fontId="0" fillId="0" borderId="2" xfId="0" applyBorder="1"/>
    <xf numFmtId="0" fontId="10" fillId="0" borderId="2" xfId="0" applyFont="1" applyBorder="1" applyAlignment="1">
      <alignment horizontal="center" vertical="center" wrapText="1"/>
    </xf>
    <xf numFmtId="0" fontId="5" fillId="0" borderId="2" xfId="0" applyFont="1" applyBorder="1" applyAlignment="1">
      <alignment vertical="center" wrapText="1"/>
    </xf>
    <xf numFmtId="164" fontId="5" fillId="0" borderId="2" xfId="0" applyNumberFormat="1" applyFont="1" applyBorder="1" applyAlignment="1">
      <alignment vertical="center" wrapText="1"/>
    </xf>
    <xf numFmtId="0" fontId="5" fillId="0" borderId="2" xfId="0" applyFont="1" applyBorder="1" applyAlignment="1">
      <alignment horizontal="center" vertical="center" wrapText="1"/>
    </xf>
    <xf numFmtId="0" fontId="5" fillId="0" borderId="0" xfId="0" applyFont="1" applyAlignment="1">
      <alignment horizontal="justify" vertical="center"/>
    </xf>
    <xf numFmtId="0" fontId="7" fillId="0" borderId="0" xfId="1" applyAlignment="1">
      <alignment horizontal="left" vertical="center"/>
    </xf>
    <xf numFmtId="0" fontId="5" fillId="0" borderId="0" xfId="0" applyFont="1" applyAlignment="1">
      <alignment horizontal="left" vertical="center"/>
    </xf>
    <xf numFmtId="0" fontId="0" fillId="0" borderId="0" xfId="0" applyAlignment="1">
      <alignment horizontal="center"/>
    </xf>
    <xf numFmtId="0" fontId="11" fillId="0" borderId="0" xfId="0" applyFont="1" applyAlignment="1">
      <alignment horizontal="left" vertical="center"/>
    </xf>
    <xf numFmtId="0" fontId="5" fillId="0" borderId="2" xfId="0" applyFont="1" applyBorder="1" applyAlignment="1">
      <alignment horizontal="center" vertical="center" wrapText="1"/>
    </xf>
    <xf numFmtId="2" fontId="5" fillId="0" borderId="2" xfId="0" applyNumberFormat="1" applyFont="1" applyBorder="1" applyAlignment="1">
      <alignment vertical="center" wrapText="1"/>
    </xf>
    <xf numFmtId="0" fontId="5" fillId="0" borderId="2" xfId="0" applyFont="1" applyBorder="1" applyAlignment="1">
      <alignment horizontal="justify" vertical="center" wrapText="1"/>
    </xf>
    <xf numFmtId="0" fontId="5" fillId="0" borderId="2" xfId="0" applyFont="1" applyBorder="1" applyAlignment="1">
      <alignment horizontal="right" vertical="center" wrapText="1"/>
    </xf>
    <xf numFmtId="0" fontId="5" fillId="0" borderId="2" xfId="0" applyFont="1" applyBorder="1" applyAlignment="1">
      <alignment vertical="center" wrapText="1"/>
    </xf>
    <xf numFmtId="165" fontId="5" fillId="0" borderId="2" xfId="0" applyNumberFormat="1" applyFont="1" applyBorder="1" applyAlignment="1">
      <alignment vertical="center" wrapText="1"/>
    </xf>
    <xf numFmtId="0" fontId="5" fillId="0" borderId="0" xfId="0" applyFont="1" applyAlignment="1">
      <alignment vertical="center"/>
    </xf>
    <xf numFmtId="0" fontId="5" fillId="0" borderId="2" xfId="0" applyFont="1" applyBorder="1" applyAlignment="1">
      <alignment horizontal="justify" vertical="center"/>
    </xf>
    <xf numFmtId="0" fontId="5" fillId="0" borderId="0" xfId="0" applyFont="1" applyBorder="1" applyAlignment="1">
      <alignment horizontal="right" vertical="center" wrapText="1"/>
    </xf>
    <xf numFmtId="0" fontId="5" fillId="0" borderId="0" xfId="0" applyFont="1" applyBorder="1" applyAlignment="1">
      <alignment horizontal="center" vertical="center" wrapText="1"/>
    </xf>
    <xf numFmtId="0" fontId="0" fillId="0" borderId="2" xfId="0" applyBorder="1" applyAlignment="1">
      <alignment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2" fontId="5" fillId="0" borderId="0" xfId="0" applyNumberFormat="1" applyFont="1" applyBorder="1" applyAlignment="1">
      <alignment horizontal="center" vertical="center" wrapText="1"/>
    </xf>
    <xf numFmtId="2" fontId="5" fillId="0" borderId="0" xfId="0" applyNumberFormat="1" applyFont="1" applyBorder="1" applyAlignment="1">
      <alignment horizontal="right" vertical="center" wrapText="1"/>
    </xf>
    <xf numFmtId="39" fontId="5" fillId="0" borderId="2" xfId="0" applyNumberFormat="1" applyFont="1" applyFill="1" applyBorder="1" applyAlignment="1">
      <alignment horizontal="center" vertical="center" wrapText="1"/>
    </xf>
    <xf numFmtId="0" fontId="16" fillId="0" borderId="2" xfId="0" applyFont="1" applyBorder="1" applyAlignment="1">
      <alignment vertical="center" wrapText="1"/>
    </xf>
    <xf numFmtId="0" fontId="16" fillId="0" borderId="2" xfId="0" applyFont="1" applyBorder="1" applyAlignment="1">
      <alignment horizontal="center" vertical="center" wrapText="1"/>
    </xf>
    <xf numFmtId="39" fontId="16" fillId="0" borderId="2" xfId="0" applyNumberFormat="1" applyFont="1" applyBorder="1" applyAlignment="1">
      <alignment horizontal="center" vertical="center" wrapText="1"/>
    </xf>
    <xf numFmtId="0" fontId="16" fillId="0" borderId="2" xfId="0" applyFont="1" applyBorder="1" applyAlignment="1">
      <alignment horizontal="right" vertical="center" wrapText="1"/>
    </xf>
    <xf numFmtId="0" fontId="16" fillId="0" borderId="0" xfId="0" applyFont="1" applyBorder="1" applyAlignment="1">
      <alignment horizontal="right" vertical="center" wrapText="1"/>
    </xf>
    <xf numFmtId="0" fontId="16" fillId="0" borderId="0" xfId="0" applyFont="1" applyBorder="1" applyAlignment="1">
      <alignment horizontal="center" vertical="center" wrapText="1"/>
    </xf>
    <xf numFmtId="2" fontId="0" fillId="0" borderId="2" xfId="0" applyNumberFormat="1" applyBorder="1" applyAlignment="1">
      <alignment horizontal="center"/>
    </xf>
    <xf numFmtId="165" fontId="0" fillId="0" borderId="2" xfId="0" applyNumberFormat="1" applyBorder="1"/>
    <xf numFmtId="2" fontId="0" fillId="0" borderId="2" xfId="0" applyNumberFormat="1" applyBorder="1"/>
    <xf numFmtId="0" fontId="17" fillId="0" borderId="2" xfId="0" applyFont="1" applyBorder="1" applyAlignment="1">
      <alignment vertical="center" wrapText="1"/>
    </xf>
    <xf numFmtId="10" fontId="0" fillId="0" borderId="2" xfId="0" applyNumberFormat="1" applyBorder="1" applyAlignment="1">
      <alignment horizontal="center"/>
    </xf>
    <xf numFmtId="2" fontId="2"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2" fontId="0" fillId="0" borderId="0" xfId="0" applyNumberFormat="1"/>
    <xf numFmtId="0" fontId="16" fillId="0" borderId="2" xfId="0" applyFont="1" applyBorder="1" applyAlignment="1">
      <alignment horizontal="left" vertical="center" wrapText="1"/>
    </xf>
    <xf numFmtId="2" fontId="16" fillId="0" borderId="2" xfId="0" applyNumberFormat="1" applyFont="1" applyBorder="1" applyAlignment="1">
      <alignment horizontal="center" vertical="center" wrapText="1"/>
    </xf>
    <xf numFmtId="2" fontId="15" fillId="0" borderId="2" xfId="0" applyNumberFormat="1" applyFont="1" applyBorder="1" applyAlignment="1">
      <alignment horizontal="center" vertical="center" wrapText="1"/>
    </xf>
    <xf numFmtId="37" fontId="5" fillId="0" borderId="2" xfId="0" applyNumberFormat="1" applyFont="1" applyFill="1" applyBorder="1" applyAlignment="1">
      <alignment horizontal="center" vertical="center" wrapText="1"/>
    </xf>
    <xf numFmtId="0" fontId="5" fillId="0" borderId="2" xfId="0" applyFont="1" applyFill="1" applyBorder="1" applyAlignment="1">
      <alignment horizontal="right" vertical="center" wrapText="1"/>
    </xf>
    <xf numFmtId="0" fontId="0" fillId="0" borderId="1" xfId="0" applyFill="1" applyBorder="1" applyAlignment="1">
      <alignment horizontal="left" wrapText="1"/>
    </xf>
    <xf numFmtId="0" fontId="8" fillId="0" borderId="2" xfId="0" applyFont="1" applyBorder="1"/>
    <xf numFmtId="0" fontId="18" fillId="0" borderId="2" xfId="0" applyFont="1" applyBorder="1"/>
    <xf numFmtId="0" fontId="8" fillId="0" borderId="2" xfId="0" applyFont="1" applyBorder="1" applyAlignment="1">
      <alignment horizontal="center"/>
    </xf>
    <xf numFmtId="2" fontId="8" fillId="0" borderId="2" xfId="0" applyNumberFormat="1" applyFont="1" applyBorder="1" applyAlignment="1">
      <alignment horizontal="center"/>
    </xf>
    <xf numFmtId="0" fontId="19" fillId="0" borderId="2" xfId="0" applyFont="1" applyBorder="1"/>
    <xf numFmtId="0" fontId="6" fillId="0" borderId="2" xfId="0" applyFont="1" applyBorder="1"/>
    <xf numFmtId="0" fontId="6" fillId="0" borderId="2" xfId="0" applyFont="1" applyBorder="1" applyAlignment="1">
      <alignment wrapText="1"/>
    </xf>
    <xf numFmtId="2" fontId="5" fillId="0" borderId="2" xfId="0" applyNumberFormat="1" applyFont="1" applyBorder="1" applyAlignment="1">
      <alignment vertical="center" wrapText="1"/>
    </xf>
    <xf numFmtId="2" fontId="3" fillId="0" borderId="2" xfId="0" applyNumberFormat="1" applyFont="1" applyBorder="1" applyAlignment="1">
      <alignment horizontal="center" vertical="center"/>
    </xf>
    <xf numFmtId="0" fontId="5" fillId="0" borderId="2" xfId="0" applyFont="1" applyBorder="1" applyAlignment="1">
      <alignment horizontal="center" vertical="center" wrapText="1"/>
    </xf>
    <xf numFmtId="0" fontId="8" fillId="0" borderId="3" xfId="0" applyFont="1" applyBorder="1" applyAlignment="1">
      <alignment horizontal="center"/>
    </xf>
    <xf numFmtId="0" fontId="5" fillId="0" borderId="0" xfId="0" applyFont="1" applyAlignment="1">
      <alignment horizontal="center" vertical="center"/>
    </xf>
    <xf numFmtId="0" fontId="0" fillId="0" borderId="0" xfId="0" applyAlignment="1">
      <alignment horizontal="center"/>
    </xf>
    <xf numFmtId="0" fontId="5" fillId="0" borderId="2" xfId="0" applyFont="1" applyBorder="1" applyAlignment="1">
      <alignment horizontal="center" vertical="center" wrapText="1"/>
    </xf>
    <xf numFmtId="0" fontId="5" fillId="0" borderId="2" xfId="0" applyFont="1" applyBorder="1" applyAlignment="1">
      <alignment horizontal="right" vertical="center" wrapText="1"/>
    </xf>
    <xf numFmtId="0" fontId="5" fillId="0" borderId="2" xfId="0" applyFont="1" applyBorder="1" applyAlignment="1">
      <alignment vertical="center" wrapText="1"/>
    </xf>
    <xf numFmtId="2" fontId="5" fillId="0" borderId="2" xfId="0" applyNumberFormat="1" applyFont="1" applyBorder="1" applyAlignment="1">
      <alignment vertical="center" wrapText="1"/>
    </xf>
    <xf numFmtId="0" fontId="21" fillId="0" borderId="2" xfId="0" applyFont="1" applyBorder="1" applyAlignment="1">
      <alignment horizontal="left" vertical="center" wrapText="1"/>
    </xf>
    <xf numFmtId="0" fontId="22" fillId="0" borderId="5" xfId="0" applyFont="1" applyBorder="1" applyAlignment="1">
      <alignment horizontal="left"/>
    </xf>
    <xf numFmtId="165" fontId="22" fillId="0" borderId="2" xfId="0" applyNumberFormat="1" applyFont="1" applyBorder="1" applyAlignment="1">
      <alignment horizontal="center"/>
    </xf>
    <xf numFmtId="0" fontId="5" fillId="0" borderId="3" xfId="0" applyFont="1" applyBorder="1" applyAlignment="1">
      <alignment horizontal="left" vertical="center" wrapText="1"/>
    </xf>
    <xf numFmtId="0" fontId="22" fillId="0" borderId="2" xfId="0" applyFont="1" applyFill="1" applyBorder="1" applyAlignment="1">
      <alignment horizontal="left" vertical="center"/>
    </xf>
    <xf numFmtId="0" fontId="5" fillId="0" borderId="2" xfId="0" applyFont="1" applyBorder="1" applyAlignment="1">
      <alignment horizontal="left" vertical="center" wrapText="1"/>
    </xf>
    <xf numFmtId="0" fontId="22" fillId="0" borderId="3" xfId="0" applyFont="1" applyFill="1" applyBorder="1" applyAlignment="1">
      <alignment horizontal="left" vertical="center"/>
    </xf>
    <xf numFmtId="0" fontId="22" fillId="0" borderId="2" xfId="0" applyFont="1" applyFill="1" applyBorder="1" applyAlignment="1">
      <alignment horizontal="left" vertical="center" wrapText="1"/>
    </xf>
    <xf numFmtId="165" fontId="22" fillId="0" borderId="4" xfId="0" applyNumberFormat="1" applyFont="1" applyBorder="1" applyAlignment="1">
      <alignment horizontal="center" vertical="center"/>
    </xf>
    <xf numFmtId="165" fontId="22" fillId="0" borderId="2" xfId="0" applyNumberFormat="1" applyFont="1" applyBorder="1" applyAlignment="1">
      <alignment horizontal="center" vertical="center"/>
    </xf>
    <xf numFmtId="165" fontId="23" fillId="0" borderId="2" xfId="0" applyNumberFormat="1" applyFont="1" applyFill="1" applyBorder="1" applyAlignment="1">
      <alignment horizontal="center" vertical="center"/>
    </xf>
    <xf numFmtId="0" fontId="5" fillId="2" borderId="5" xfId="0" applyFont="1" applyFill="1" applyBorder="1" applyAlignment="1">
      <alignment horizontal="left" vertical="center" wrapText="1"/>
    </xf>
    <xf numFmtId="0" fontId="22" fillId="0" borderId="5" xfId="0" applyFont="1" applyBorder="1" applyAlignment="1"/>
    <xf numFmtId="0" fontId="21" fillId="2" borderId="5" xfId="0" applyFont="1" applyFill="1" applyBorder="1" applyAlignment="1">
      <alignment horizontal="left" vertical="center" wrapText="1"/>
    </xf>
    <xf numFmtId="165" fontId="22" fillId="0" borderId="7" xfId="0" applyNumberFormat="1" applyFont="1" applyBorder="1" applyAlignment="1">
      <alignment horizontal="center" vertical="center"/>
    </xf>
    <xf numFmtId="0" fontId="20" fillId="0" borderId="2" xfId="0" applyFont="1" applyBorder="1"/>
    <xf numFmtId="0" fontId="11" fillId="0" borderId="2" xfId="0" applyFont="1" applyBorder="1" applyAlignment="1">
      <alignment vertical="center" wrapText="1"/>
    </xf>
    <xf numFmtId="0" fontId="20" fillId="0" borderId="2" xfId="0" applyFont="1" applyBorder="1" applyAlignment="1">
      <alignment horizontal="center"/>
    </xf>
    <xf numFmtId="2" fontId="20" fillId="0" borderId="2" xfId="0" applyNumberFormat="1" applyFont="1" applyBorder="1" applyAlignment="1">
      <alignment horizontal="center"/>
    </xf>
    <xf numFmtId="0" fontId="15" fillId="0" borderId="2" xfId="0" applyFont="1" applyFill="1" applyBorder="1" applyAlignment="1" applyProtection="1">
      <alignment horizontal="left" vertical="center" wrapText="1"/>
    </xf>
    <xf numFmtId="2" fontId="15" fillId="0" borderId="2" xfId="0" applyNumberFormat="1"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8" fillId="0" borderId="2" xfId="0" applyFont="1" applyFill="1" applyBorder="1" applyAlignment="1">
      <alignment horizontal="justify" vertical="top" wrapText="1"/>
    </xf>
    <xf numFmtId="0" fontId="15" fillId="0" borderId="2" xfId="0" applyFont="1" applyFill="1" applyBorder="1" applyAlignment="1">
      <alignment horizontal="justify" vertical="top" wrapText="1"/>
    </xf>
    <xf numFmtId="164" fontId="5" fillId="0" borderId="2" xfId="0" applyNumberFormat="1" applyFont="1" applyBorder="1" applyAlignment="1">
      <alignment horizontal="center" vertical="center" wrapText="1"/>
    </xf>
    <xf numFmtId="0" fontId="16" fillId="0" borderId="2" xfId="0" applyFont="1" applyBorder="1" applyAlignment="1">
      <alignment wrapText="1"/>
    </xf>
    <xf numFmtId="0" fontId="16" fillId="0" borderId="2" xfId="0" applyFont="1" applyBorder="1" applyAlignment="1">
      <alignment horizontal="center"/>
    </xf>
    <xf numFmtId="2" fontId="16" fillId="0" borderId="2" xfId="0" applyNumberFormat="1" applyFont="1" applyBorder="1" applyAlignment="1">
      <alignment horizontal="center"/>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2" fontId="5" fillId="0" borderId="2" xfId="0" applyNumberFormat="1"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2" fontId="5" fillId="0" borderId="2" xfId="0" applyNumberFormat="1" applyFont="1" applyBorder="1" applyAlignment="1">
      <alignment vertical="center" wrapText="1"/>
    </xf>
    <xf numFmtId="165" fontId="0" fillId="0" borderId="0" xfId="0" applyNumberFormat="1"/>
    <xf numFmtId="2" fontId="11" fillId="0" borderId="2" xfId="0" applyNumberFormat="1" applyFont="1" applyBorder="1" applyAlignment="1">
      <alignment vertical="center" wrapText="1"/>
    </xf>
    <xf numFmtId="0" fontId="15" fillId="0" borderId="2" xfId="0" applyFont="1" applyBorder="1" applyAlignment="1">
      <alignment wrapText="1"/>
    </xf>
    <xf numFmtId="2" fontId="5" fillId="0" borderId="2" xfId="0" applyNumberFormat="1" applyFont="1" applyBorder="1" applyAlignment="1">
      <alignment horizontal="right" vertical="center" wrapText="1"/>
    </xf>
    <xf numFmtId="0" fontId="5" fillId="0" borderId="2" xfId="0" applyFont="1" applyBorder="1" applyAlignment="1">
      <alignment horizontal="center" vertical="center" wrapText="1"/>
    </xf>
    <xf numFmtId="0" fontId="5" fillId="0" borderId="2" xfId="0" applyFont="1" applyBorder="1" applyAlignment="1">
      <alignment horizontal="right" vertical="center" wrapText="1"/>
    </xf>
    <xf numFmtId="0" fontId="5" fillId="0" borderId="2" xfId="0" applyFont="1" applyBorder="1" applyAlignment="1">
      <alignment vertical="center" wrapText="1"/>
    </xf>
    <xf numFmtId="2" fontId="5" fillId="0" borderId="2" xfId="0" applyNumberFormat="1"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2" fontId="5" fillId="0" borderId="2" xfId="0" applyNumberFormat="1" applyFont="1" applyBorder="1" applyAlignment="1">
      <alignment vertical="center" wrapText="1"/>
    </xf>
    <xf numFmtId="0" fontId="5" fillId="0" borderId="0" xfId="0" applyFont="1" applyBorder="1" applyAlignment="1">
      <alignment vertical="center" wrapText="1"/>
    </xf>
    <xf numFmtId="0" fontId="24" fillId="0" borderId="2" xfId="0" applyFont="1" applyBorder="1" applyAlignment="1">
      <alignment horizontal="center"/>
    </xf>
    <xf numFmtId="2" fontId="24" fillId="0" borderId="2" xfId="0" applyNumberFormat="1" applyFont="1" applyBorder="1" applyAlignment="1">
      <alignment horizontal="center"/>
    </xf>
    <xf numFmtId="0" fontId="24" fillId="0" borderId="4" xfId="0" applyFont="1" applyBorder="1" applyAlignment="1">
      <alignment horizontal="center"/>
    </xf>
    <xf numFmtId="2" fontId="24" fillId="0" borderId="4" xfId="0" applyNumberFormat="1" applyFont="1" applyBorder="1" applyAlignment="1">
      <alignment horizontal="center"/>
    </xf>
    <xf numFmtId="0" fontId="5" fillId="0" borderId="2" xfId="0" applyFont="1" applyBorder="1" applyAlignment="1">
      <alignment horizontal="center" vertical="center" wrapText="1"/>
    </xf>
    <xf numFmtId="0" fontId="5" fillId="0" borderId="2" xfId="0" applyFont="1" applyBorder="1" applyAlignment="1">
      <alignment vertical="center" wrapText="1"/>
    </xf>
    <xf numFmtId="2" fontId="5" fillId="0" borderId="2" xfId="0" applyNumberFormat="1"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right" vertical="center" wrapText="1"/>
    </xf>
    <xf numFmtId="0" fontId="5" fillId="0" borderId="2" xfId="0" applyFont="1" applyBorder="1" applyAlignment="1">
      <alignment vertical="center" wrapText="1"/>
    </xf>
    <xf numFmtId="2" fontId="5" fillId="0" borderId="2" xfId="0" applyNumberFormat="1" applyFont="1" applyBorder="1" applyAlignment="1">
      <alignment vertical="center" wrapText="1"/>
    </xf>
    <xf numFmtId="0" fontId="21" fillId="0" borderId="2" xfId="0" applyFont="1" applyBorder="1" applyAlignment="1">
      <alignment horizontal="center" vertical="center" wrapText="1"/>
    </xf>
    <xf numFmtId="2" fontId="21" fillId="0" borderId="2" xfId="0" applyNumberFormat="1" applyFont="1" applyBorder="1" applyAlignment="1">
      <alignment horizontal="center" vertical="center" wrapText="1"/>
    </xf>
    <xf numFmtId="0" fontId="21" fillId="0" borderId="4" xfId="0" applyFont="1" applyBorder="1" applyAlignment="1">
      <alignment horizontal="center" vertical="center" wrapText="1"/>
    </xf>
    <xf numFmtId="2" fontId="21" fillId="0" borderId="4" xfId="0" applyNumberFormat="1" applyFont="1" applyBorder="1" applyAlignment="1">
      <alignment horizontal="center" vertical="center" wrapText="1"/>
    </xf>
    <xf numFmtId="0" fontId="24" fillId="0" borderId="2" xfId="0" applyFont="1" applyBorder="1"/>
    <xf numFmtId="0" fontId="24" fillId="0" borderId="4" xfId="0" applyFont="1" applyBorder="1"/>
    <xf numFmtId="2" fontId="24" fillId="0" borderId="4" xfId="0" applyNumberFormat="1" applyFont="1" applyBorder="1"/>
    <xf numFmtId="0" fontId="0" fillId="0" borderId="0" xfId="0" applyAlignment="1">
      <alignment horizontal="center"/>
    </xf>
    <xf numFmtId="0" fontId="5" fillId="0" borderId="2" xfId="0" applyFont="1" applyBorder="1" applyAlignment="1">
      <alignment horizontal="center" vertical="center" wrapText="1"/>
    </xf>
    <xf numFmtId="0" fontId="5" fillId="0" borderId="2" xfId="0" applyFont="1" applyBorder="1" applyAlignment="1">
      <alignment horizontal="right" vertical="center" wrapText="1"/>
    </xf>
    <xf numFmtId="0" fontId="5" fillId="0" borderId="2" xfId="0" applyFont="1" applyBorder="1" applyAlignment="1">
      <alignment vertical="center" wrapText="1"/>
    </xf>
    <xf numFmtId="2" fontId="5" fillId="0" borderId="2" xfId="0" applyNumberFormat="1" applyFont="1" applyBorder="1" applyAlignment="1">
      <alignment vertical="center" wrapText="1"/>
    </xf>
    <xf numFmtId="0" fontId="5" fillId="0" borderId="0" xfId="0" applyFont="1" applyAlignment="1">
      <alignment horizontal="center" vertical="center"/>
    </xf>
    <xf numFmtId="0" fontId="22" fillId="0" borderId="1" xfId="0" applyFont="1" applyBorder="1" applyAlignment="1">
      <alignment wrapText="1"/>
    </xf>
    <xf numFmtId="0" fontId="5" fillId="0" borderId="2" xfId="0" applyFont="1" applyBorder="1" applyAlignment="1">
      <alignment vertical="center" wrapText="1"/>
    </xf>
    <xf numFmtId="2" fontId="5" fillId="0" borderId="2" xfId="0" applyNumberFormat="1" applyFont="1" applyBorder="1" applyAlignment="1">
      <alignment vertical="center" wrapText="1"/>
    </xf>
    <xf numFmtId="0" fontId="5" fillId="0" borderId="2" xfId="0" applyFont="1" applyBorder="1" applyAlignment="1">
      <alignment horizontal="right" vertical="center" wrapText="1"/>
    </xf>
    <xf numFmtId="0" fontId="5" fillId="0" borderId="2" xfId="0" applyFont="1" applyBorder="1" applyAlignment="1">
      <alignment vertical="center" wrapText="1"/>
    </xf>
    <xf numFmtId="2" fontId="5" fillId="0" borderId="2" xfId="0" applyNumberFormat="1" applyFont="1" applyBorder="1" applyAlignment="1">
      <alignment vertical="center" wrapText="1"/>
    </xf>
    <xf numFmtId="0" fontId="15" fillId="0" borderId="2" xfId="2" applyBorder="1"/>
    <xf numFmtId="0" fontId="20" fillId="0" borderId="2" xfId="2" applyFont="1" applyBorder="1"/>
    <xf numFmtId="2" fontId="15" fillId="0" borderId="2" xfId="2" applyNumberFormat="1" applyBorder="1"/>
    <xf numFmtId="2" fontId="26" fillId="0" borderId="2" xfId="2" applyNumberFormat="1" applyFont="1" applyBorder="1"/>
    <xf numFmtId="0" fontId="25" fillId="0" borderId="0" xfId="0" applyFont="1"/>
    <xf numFmtId="0" fontId="0" fillId="0" borderId="2" xfId="2" applyFont="1" applyBorder="1"/>
    <xf numFmtId="2" fontId="26" fillId="0" borderId="0" xfId="0" applyNumberFormat="1" applyFont="1"/>
    <xf numFmtId="0" fontId="26" fillId="0" borderId="0" xfId="0" applyFont="1"/>
    <xf numFmtId="165" fontId="26" fillId="0" borderId="0" xfId="0" applyNumberFormat="1" applyFont="1"/>
    <xf numFmtId="0" fontId="5" fillId="0" borderId="2" xfId="0" applyFont="1" applyBorder="1" applyAlignment="1">
      <alignment horizontal="right" vertical="center" wrapText="1"/>
    </xf>
    <xf numFmtId="0" fontId="5" fillId="0" borderId="2" xfId="0" applyFont="1" applyBorder="1" applyAlignment="1">
      <alignment vertical="center" wrapText="1"/>
    </xf>
    <xf numFmtId="0" fontId="24" fillId="0" borderId="4" xfId="0" applyFont="1" applyBorder="1" applyAlignment="1">
      <alignment wrapText="1"/>
    </xf>
    <xf numFmtId="166" fontId="5" fillId="0" borderId="2" xfId="0" applyNumberFormat="1" applyFont="1" applyBorder="1" applyAlignment="1">
      <alignment horizontal="center" vertical="center" wrapText="1"/>
    </xf>
    <xf numFmtId="2" fontId="27" fillId="0" borderId="0" xfId="0" applyNumberFormat="1" applyFont="1"/>
    <xf numFmtId="0" fontId="27" fillId="0" borderId="0" xfId="0" applyFont="1"/>
    <xf numFmtId="0" fontId="3" fillId="0" borderId="2" xfId="0" applyFont="1" applyBorder="1" applyAlignment="1">
      <alignment wrapText="1"/>
    </xf>
    <xf numFmtId="0" fontId="5" fillId="0" borderId="0" xfId="0" applyFont="1" applyAlignment="1">
      <alignment horizontal="center" vertical="center"/>
    </xf>
    <xf numFmtId="0" fontId="0" fillId="0" borderId="0" xfId="0" applyAlignment="1">
      <alignment horizontal="center"/>
    </xf>
    <xf numFmtId="0" fontId="5" fillId="0" borderId="2" xfId="0" applyFont="1" applyBorder="1" applyAlignment="1">
      <alignment horizontal="center" vertical="center" wrapText="1"/>
    </xf>
    <xf numFmtId="0" fontId="5" fillId="0" borderId="2" xfId="0" applyFont="1" applyBorder="1" applyAlignment="1">
      <alignment horizontal="right" vertical="center" wrapText="1"/>
    </xf>
    <xf numFmtId="0" fontId="5" fillId="0" borderId="2" xfId="0" applyFont="1" applyBorder="1" applyAlignment="1">
      <alignment vertical="center" wrapText="1"/>
    </xf>
    <xf numFmtId="2" fontId="5" fillId="0" borderId="2" xfId="0" applyNumberFormat="1" applyFont="1" applyBorder="1" applyAlignment="1">
      <alignment vertical="center" wrapText="1"/>
    </xf>
    <xf numFmtId="0" fontId="5" fillId="0" borderId="2" xfId="0" applyFont="1" applyBorder="1" applyAlignment="1">
      <alignment horizontal="center" vertical="center" wrapText="1"/>
    </xf>
    <xf numFmtId="2" fontId="28" fillId="0" borderId="2" xfId="0" applyNumberFormat="1" applyFont="1" applyBorder="1" applyAlignment="1">
      <alignment horizontal="center"/>
    </xf>
    <xf numFmtId="2" fontId="29" fillId="0" borderId="2" xfId="0" applyNumberFormat="1" applyFont="1" applyBorder="1" applyAlignment="1">
      <alignment horizontal="center"/>
    </xf>
    <xf numFmtId="0" fontId="15" fillId="0" borderId="2" xfId="0" applyFont="1" applyBorder="1" applyAlignment="1">
      <alignment horizontal="left" vertical="center" wrapText="1"/>
    </xf>
    <xf numFmtId="0" fontId="30" fillId="0" borderId="0" xfId="0" applyFont="1"/>
    <xf numFmtId="2" fontId="30" fillId="0" borderId="0" xfId="0" applyNumberFormat="1" applyFont="1"/>
    <xf numFmtId="0" fontId="1" fillId="0" borderId="2" xfId="0" applyFont="1" applyBorder="1"/>
    <xf numFmtId="0" fontId="1" fillId="0" borderId="2" xfId="0" applyFont="1" applyBorder="1" applyAlignment="1">
      <alignment horizontal="center"/>
    </xf>
    <xf numFmtId="2" fontId="1" fillId="0" borderId="2" xfId="0" applyNumberFormat="1" applyFont="1" applyBorder="1" applyAlignment="1">
      <alignment horizontal="center"/>
    </xf>
    <xf numFmtId="0" fontId="5" fillId="0" borderId="0" xfId="0" applyFont="1" applyAlignment="1">
      <alignment horizontal="center" vertical="center"/>
    </xf>
    <xf numFmtId="0" fontId="0" fillId="0" borderId="0" xfId="0" applyAlignment="1">
      <alignment horizontal="center"/>
    </xf>
    <xf numFmtId="0" fontId="5" fillId="0" borderId="2" xfId="0" applyFont="1" applyBorder="1" applyAlignment="1">
      <alignment horizontal="center" vertical="center" wrapText="1"/>
    </xf>
    <xf numFmtId="0" fontId="5" fillId="0" borderId="2" xfId="0" applyFont="1" applyBorder="1" applyAlignment="1">
      <alignment horizontal="right" vertical="center" wrapText="1"/>
    </xf>
    <xf numFmtId="0" fontId="5" fillId="0" borderId="2" xfId="0" applyFont="1" applyBorder="1" applyAlignment="1">
      <alignment vertical="center" wrapText="1"/>
    </xf>
    <xf numFmtId="0" fontId="31" fillId="0" borderId="0" xfId="0" applyNumberFormat="1" applyFont="1" applyBorder="1" applyAlignment="1">
      <alignment horizontal="left"/>
    </xf>
    <xf numFmtId="0" fontId="32" fillId="0" borderId="0" xfId="0" applyNumberFormat="1" applyFont="1" applyBorder="1" applyAlignment="1">
      <alignment horizontal="left"/>
    </xf>
    <xf numFmtId="0" fontId="35" fillId="0" borderId="0" xfId="0" applyNumberFormat="1" applyFont="1" applyBorder="1" applyAlignment="1">
      <alignment horizontal="left"/>
    </xf>
    <xf numFmtId="0" fontId="39" fillId="0" borderId="0" xfId="0" applyNumberFormat="1" applyFont="1" applyBorder="1" applyAlignment="1">
      <alignment horizontal="left"/>
    </xf>
    <xf numFmtId="0" fontId="40" fillId="0" borderId="0" xfId="0" applyNumberFormat="1" applyFont="1" applyBorder="1" applyAlignment="1">
      <alignment horizontal="left"/>
    </xf>
    <xf numFmtId="0" fontId="40" fillId="0" borderId="0" xfId="0" applyNumberFormat="1" applyFont="1" applyBorder="1" applyAlignment="1">
      <alignment horizontal="right"/>
    </xf>
    <xf numFmtId="0" fontId="31" fillId="0" borderId="0" xfId="0" applyNumberFormat="1" applyFont="1" applyBorder="1" applyAlignment="1">
      <alignment horizontal="left"/>
    </xf>
    <xf numFmtId="0" fontId="31" fillId="0" borderId="0" xfId="0" applyNumberFormat="1" applyFont="1" applyBorder="1" applyAlignment="1">
      <alignment horizontal="right"/>
    </xf>
    <xf numFmtId="0" fontId="44" fillId="0" borderId="0" xfId="0" applyNumberFormat="1" applyFont="1" applyBorder="1" applyAlignment="1">
      <alignment horizontal="left"/>
    </xf>
    <xf numFmtId="0" fontId="41" fillId="0" borderId="0" xfId="0" applyNumberFormat="1" applyFont="1" applyBorder="1" applyAlignment="1">
      <alignment horizontal="left"/>
    </xf>
    <xf numFmtId="0" fontId="35" fillId="0" borderId="0" xfId="0" applyNumberFormat="1" applyFont="1" applyBorder="1" applyAlignment="1">
      <alignment horizontal="center" vertical="top"/>
    </xf>
    <xf numFmtId="0" fontId="31" fillId="0" borderId="24" xfId="0" applyNumberFormat="1" applyFont="1" applyBorder="1" applyAlignment="1">
      <alignment horizontal="left"/>
    </xf>
    <xf numFmtId="0" fontId="53" fillId="0" borderId="0" xfId="0" applyNumberFormat="1" applyFont="1" applyBorder="1" applyAlignment="1">
      <alignment horizontal="left" wrapText="1"/>
    </xf>
    <xf numFmtId="0" fontId="53" fillId="0" borderId="0" xfId="0" applyNumberFormat="1" applyFont="1" applyBorder="1" applyAlignment="1">
      <alignment horizontal="justify" vertical="top" wrapText="1"/>
    </xf>
    <xf numFmtId="0" fontId="53" fillId="0" borderId="0" xfId="0" applyNumberFormat="1" applyFont="1" applyBorder="1" applyAlignment="1">
      <alignment horizontal="justify" wrapText="1"/>
    </xf>
    <xf numFmtId="0" fontId="51" fillId="0" borderId="0" xfId="0" applyNumberFormat="1" applyFont="1" applyBorder="1" applyAlignment="1">
      <alignment horizontal="left"/>
    </xf>
    <xf numFmtId="0" fontId="8" fillId="0" borderId="0" xfId="0" applyNumberFormat="1" applyFont="1" applyBorder="1" applyAlignment="1">
      <alignment horizontal="left"/>
    </xf>
    <xf numFmtId="0" fontId="9" fillId="0" borderId="0" xfId="0" applyFont="1"/>
    <xf numFmtId="0" fontId="63" fillId="0" borderId="0" xfId="0" applyFont="1" applyAlignment="1"/>
    <xf numFmtId="0" fontId="3" fillId="0" borderId="0" xfId="0" applyFont="1"/>
    <xf numFmtId="49" fontId="64" fillId="2" borderId="2" xfId="0" applyNumberFormat="1" applyFont="1" applyFill="1" applyBorder="1" applyAlignment="1">
      <alignment horizontal="center" vertical="center" wrapText="1"/>
    </xf>
    <xf numFmtId="2" fontId="64" fillId="2" borderId="2" xfId="0" applyNumberFormat="1" applyFont="1" applyFill="1" applyBorder="1" applyAlignment="1">
      <alignment horizontal="center" wrapText="1"/>
    </xf>
    <xf numFmtId="1" fontId="64" fillId="2" borderId="2" xfId="0" applyNumberFormat="1" applyFont="1" applyFill="1" applyBorder="1" applyAlignment="1">
      <alignment horizontal="center" wrapText="1"/>
    </xf>
    <xf numFmtId="4" fontId="64" fillId="2" borderId="2" xfId="0" applyNumberFormat="1" applyFont="1" applyFill="1" applyBorder="1" applyAlignment="1">
      <alignment horizontal="center" wrapText="1"/>
    </xf>
    <xf numFmtId="0" fontId="64" fillId="2" borderId="2" xfId="0" applyFont="1" applyFill="1" applyBorder="1" applyAlignment="1">
      <alignment horizontal="left" vertical="center" wrapText="1"/>
    </xf>
    <xf numFmtId="4" fontId="64" fillId="2" borderId="2" xfId="0" applyNumberFormat="1" applyFont="1" applyFill="1" applyBorder="1" applyAlignment="1">
      <alignment horizontal="center" vertical="center" wrapText="1"/>
    </xf>
    <xf numFmtId="0" fontId="6" fillId="0" borderId="2" xfId="0" applyFont="1" applyBorder="1" applyAlignment="1">
      <alignment horizontal="center"/>
    </xf>
    <xf numFmtId="2" fontId="6" fillId="0" borderId="2" xfId="0" applyNumberFormat="1" applyFont="1" applyBorder="1" applyAlignment="1">
      <alignment horizontal="center"/>
    </xf>
    <xf numFmtId="2" fontId="8" fillId="0" borderId="2" xfId="0" applyNumberFormat="1" applyFont="1" applyBorder="1" applyAlignment="1">
      <alignment horizontal="center" wrapText="1"/>
    </xf>
    <xf numFmtId="4" fontId="6" fillId="0" borderId="2" xfId="0" applyNumberFormat="1" applyFont="1" applyBorder="1" applyAlignment="1">
      <alignment horizontal="center"/>
    </xf>
    <xf numFmtId="4" fontId="3" fillId="0" borderId="0" xfId="0" applyNumberFormat="1" applyFont="1"/>
    <xf numFmtId="0" fontId="6" fillId="0" borderId="2" xfId="0" applyFont="1" applyBorder="1" applyAlignment="1">
      <alignment horizontal="center" wrapText="1"/>
    </xf>
    <xf numFmtId="2" fontId="3" fillId="0" borderId="2" xfId="0" applyNumberFormat="1" applyFont="1" applyBorder="1" applyAlignment="1">
      <alignment horizontal="center" wrapText="1"/>
    </xf>
    <xf numFmtId="0" fontId="8" fillId="2" borderId="17"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9" fillId="2" borderId="2" xfId="0" applyFont="1" applyFill="1" applyBorder="1" applyAlignment="1">
      <alignment horizontal="center" vertical="center"/>
    </xf>
    <xf numFmtId="0" fontId="19" fillId="2" borderId="2" xfId="0" applyFont="1" applyFill="1" applyBorder="1" applyAlignment="1">
      <alignment horizontal="center" vertical="center" wrapText="1"/>
    </xf>
    <xf numFmtId="0" fontId="65" fillId="2" borderId="17" xfId="0" applyFont="1" applyFill="1" applyBorder="1" applyAlignment="1">
      <alignment horizontal="left" vertical="center" wrapText="1"/>
    </xf>
    <xf numFmtId="4" fontId="65" fillId="2" borderId="2" xfId="0" applyNumberFormat="1" applyFont="1" applyFill="1" applyBorder="1" applyAlignment="1">
      <alignment horizontal="center" wrapText="1"/>
    </xf>
    <xf numFmtId="0" fontId="66" fillId="2" borderId="2" xfId="0" applyFont="1" applyFill="1" applyBorder="1" applyAlignment="1">
      <alignment horizontal="right" vertical="center"/>
    </xf>
    <xf numFmtId="0" fontId="67" fillId="0" borderId="2" xfId="0" applyFont="1" applyBorder="1" applyAlignment="1">
      <alignment horizontal="center"/>
    </xf>
    <xf numFmtId="10" fontId="65" fillId="2" borderId="2" xfId="3" applyNumberFormat="1" applyFont="1" applyFill="1" applyBorder="1" applyAlignment="1">
      <alignment horizontal="center" wrapText="1"/>
    </xf>
    <xf numFmtId="0" fontId="65" fillId="2" borderId="17" xfId="0" applyFont="1" applyFill="1" applyBorder="1" applyAlignment="1">
      <alignment horizontal="left" vertical="center"/>
    </xf>
    <xf numFmtId="0" fontId="65" fillId="2" borderId="2"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0" borderId="0" xfId="0" applyNumberFormat="1" applyFont="1" applyBorder="1" applyAlignment="1">
      <alignment horizontal="left"/>
    </xf>
    <xf numFmtId="0" fontId="64" fillId="0" borderId="25" xfId="0" applyFont="1" applyBorder="1" applyAlignment="1">
      <alignment horizontal="left" vertical="center" wrapText="1"/>
    </xf>
    <xf numFmtId="0" fontId="31" fillId="0" borderId="0" xfId="0" applyNumberFormat="1" applyFont="1" applyBorder="1" applyAlignment="1">
      <alignment horizontal="left"/>
    </xf>
    <xf numFmtId="0" fontId="0" fillId="0" borderId="0" xfId="0" applyAlignment="1">
      <alignment horizontal="center"/>
    </xf>
    <xf numFmtId="0" fontId="5" fillId="0" borderId="2" xfId="0" applyFont="1" applyBorder="1" applyAlignment="1">
      <alignment horizontal="center" vertical="center" wrapText="1"/>
    </xf>
    <xf numFmtId="0" fontId="5" fillId="0" borderId="2" xfId="0" applyFont="1" applyBorder="1" applyAlignment="1">
      <alignment horizontal="right" vertical="center" wrapText="1"/>
    </xf>
    <xf numFmtId="0" fontId="5" fillId="0" borderId="2" xfId="0" applyFont="1" applyBorder="1" applyAlignment="1">
      <alignment vertical="center" wrapText="1"/>
    </xf>
    <xf numFmtId="2" fontId="5" fillId="0" borderId="2" xfId="0" applyNumberFormat="1" applyFont="1" applyBorder="1" applyAlignment="1">
      <alignment vertical="center" wrapText="1"/>
    </xf>
    <xf numFmtId="0" fontId="5" fillId="0" borderId="0" xfId="0" applyFont="1" applyAlignment="1">
      <alignment horizontal="center" vertical="center"/>
    </xf>
    <xf numFmtId="0" fontId="24" fillId="0" borderId="2" xfId="0" applyFont="1" applyBorder="1" applyAlignment="1">
      <alignment wrapText="1"/>
    </xf>
    <xf numFmtId="167" fontId="0" fillId="0" borderId="2" xfId="0" applyNumberFormat="1" applyBorder="1" applyAlignment="1">
      <alignment horizontal="right"/>
    </xf>
    <xf numFmtId="167" fontId="26" fillId="0" borderId="0" xfId="0" applyNumberFormat="1" applyFont="1"/>
    <xf numFmtId="0" fontId="31" fillId="0" borderId="0" xfId="0" applyNumberFormat="1" applyFont="1" applyBorder="1" applyAlignment="1">
      <alignment horizontal="left"/>
    </xf>
    <xf numFmtId="0" fontId="0" fillId="0" borderId="0" xfId="0" applyAlignment="1">
      <alignment horizontal="center"/>
    </xf>
    <xf numFmtId="0" fontId="5" fillId="0" borderId="2" xfId="0" applyFont="1" applyBorder="1" applyAlignment="1">
      <alignment horizontal="center" vertical="center" wrapText="1"/>
    </xf>
    <xf numFmtId="0" fontId="5" fillId="0" borderId="2" xfId="0" applyFont="1" applyBorder="1" applyAlignment="1">
      <alignment horizontal="right" vertical="center" wrapText="1"/>
    </xf>
    <xf numFmtId="0" fontId="5" fillId="0" borderId="2" xfId="0" applyFont="1" applyBorder="1" applyAlignment="1">
      <alignment vertical="center" wrapText="1"/>
    </xf>
    <xf numFmtId="2" fontId="5" fillId="0" borderId="2" xfId="0" applyNumberFormat="1" applyFont="1" applyBorder="1" applyAlignment="1">
      <alignment vertical="center" wrapText="1"/>
    </xf>
    <xf numFmtId="0" fontId="5" fillId="0" borderId="0" xfId="0" applyFont="1" applyAlignment="1">
      <alignment horizontal="center" vertical="center"/>
    </xf>
    <xf numFmtId="0" fontId="31" fillId="0" borderId="0" xfId="0" applyNumberFormat="1" applyFont="1" applyBorder="1" applyAlignment="1">
      <alignment horizontal="left"/>
    </xf>
    <xf numFmtId="0" fontId="31" fillId="0" borderId="0" xfId="0" applyNumberFormat="1" applyFont="1" applyBorder="1" applyAlignment="1">
      <alignment horizontal="left"/>
    </xf>
    <xf numFmtId="0" fontId="5" fillId="0" borderId="0" xfId="0" applyFont="1" applyAlignment="1">
      <alignment horizontal="center" vertical="center"/>
    </xf>
    <xf numFmtId="0" fontId="0" fillId="0" borderId="0" xfId="0" applyAlignment="1">
      <alignment horizontal="center"/>
    </xf>
    <xf numFmtId="0" fontId="5" fillId="0" borderId="2" xfId="0" applyFont="1" applyBorder="1" applyAlignment="1">
      <alignment horizontal="center" vertical="center" wrapText="1"/>
    </xf>
    <xf numFmtId="0" fontId="5" fillId="0" borderId="2" xfId="0" applyFont="1" applyBorder="1" applyAlignment="1">
      <alignment horizontal="right" vertical="center" wrapText="1"/>
    </xf>
    <xf numFmtId="165" fontId="5" fillId="0" borderId="2" xfId="0" applyNumberFormat="1" applyFont="1" applyBorder="1" applyAlignment="1">
      <alignment vertical="center" wrapText="1"/>
    </xf>
    <xf numFmtId="0" fontId="5" fillId="0" borderId="2" xfId="0" applyFont="1" applyBorder="1" applyAlignment="1">
      <alignment vertical="center" wrapText="1"/>
    </xf>
    <xf numFmtId="2" fontId="5" fillId="0" borderId="2" xfId="0" applyNumberFormat="1" applyFont="1" applyBorder="1" applyAlignment="1">
      <alignment vertical="center" wrapText="1"/>
    </xf>
    <xf numFmtId="0" fontId="31" fillId="0" borderId="0" xfId="0" applyNumberFormat="1" applyFont="1" applyBorder="1" applyAlignment="1">
      <alignment horizontal="left"/>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31" fillId="0" borderId="0" xfId="0" applyNumberFormat="1" applyFont="1" applyBorder="1" applyAlignment="1">
      <alignment horizontal="left"/>
    </xf>
    <xf numFmtId="0" fontId="0" fillId="0" borderId="0" xfId="0" applyAlignment="1">
      <alignment horizontal="center"/>
    </xf>
    <xf numFmtId="0" fontId="5" fillId="0" borderId="2" xfId="0" applyFont="1" applyBorder="1" applyAlignment="1">
      <alignment horizontal="center" vertical="center" wrapText="1"/>
    </xf>
    <xf numFmtId="0" fontId="5" fillId="0" borderId="2" xfId="0" applyFont="1" applyBorder="1" applyAlignment="1">
      <alignment horizontal="right" vertical="center" wrapText="1"/>
    </xf>
    <xf numFmtId="0" fontId="5" fillId="0" borderId="2" xfId="0" applyFont="1" applyBorder="1" applyAlignment="1">
      <alignment vertical="center" wrapText="1"/>
    </xf>
    <xf numFmtId="0" fontId="5" fillId="0" borderId="0" xfId="0" applyFont="1" applyAlignment="1">
      <alignment horizontal="center" vertical="center"/>
    </xf>
    <xf numFmtId="0" fontId="31" fillId="0" borderId="5" xfId="0" applyNumberFormat="1" applyFont="1" applyBorder="1" applyAlignment="1">
      <alignment horizontal="left" wrapText="1" indent="3"/>
    </xf>
    <xf numFmtId="0" fontId="31" fillId="0" borderId="17" xfId="0" applyNumberFormat="1" applyFont="1" applyBorder="1" applyAlignment="1">
      <alignment horizontal="left" wrapText="1" indent="3"/>
    </xf>
    <xf numFmtId="0" fontId="31" fillId="0" borderId="22" xfId="0" applyNumberFormat="1" applyFont="1" applyBorder="1" applyAlignment="1">
      <alignment horizontal="left" wrapText="1" indent="3"/>
    </xf>
    <xf numFmtId="49" fontId="31" fillId="0" borderId="2" xfId="0" applyNumberFormat="1" applyFont="1" applyBorder="1" applyAlignment="1">
      <alignment horizontal="center"/>
    </xf>
    <xf numFmtId="0" fontId="19" fillId="0" borderId="2" xfId="0" applyNumberFormat="1" applyFont="1" applyBorder="1" applyAlignment="1">
      <alignment horizontal="center"/>
    </xf>
    <xf numFmtId="4" fontId="19" fillId="0" borderId="2" xfId="0" applyNumberFormat="1" applyFont="1" applyBorder="1" applyAlignment="1">
      <alignment horizontal="right" vertical="center"/>
    </xf>
    <xf numFmtId="4" fontId="19" fillId="0" borderId="2" xfId="0" applyNumberFormat="1" applyFont="1" applyBorder="1" applyAlignment="1">
      <alignment horizontal="center"/>
    </xf>
    <xf numFmtId="0" fontId="31" fillId="0" borderId="2" xfId="0" applyNumberFormat="1" applyFont="1" applyBorder="1" applyAlignment="1">
      <alignment horizontal="left" wrapText="1" indent="2"/>
    </xf>
    <xf numFmtId="0" fontId="31" fillId="0" borderId="2" xfId="0" applyNumberFormat="1" applyFont="1" applyBorder="1" applyAlignment="1">
      <alignment horizontal="left" indent="2"/>
    </xf>
    <xf numFmtId="0" fontId="33" fillId="0" borderId="2" xfId="0" applyNumberFormat="1" applyFont="1" applyBorder="1" applyAlignment="1">
      <alignment horizontal="center" vertical="top"/>
    </xf>
    <xf numFmtId="0" fontId="34" fillId="0" borderId="2" xfId="0" applyNumberFormat="1" applyFont="1" applyBorder="1" applyAlignment="1">
      <alignment horizontal="center" vertical="top"/>
    </xf>
    <xf numFmtId="4" fontId="33" fillId="0" borderId="2" xfId="0" applyNumberFormat="1" applyFont="1" applyBorder="1" applyAlignment="1">
      <alignment horizontal="right" vertical="center"/>
    </xf>
    <xf numFmtId="4" fontId="34" fillId="0" borderId="2" xfId="0" applyNumberFormat="1" applyFont="1" applyBorder="1" applyAlignment="1">
      <alignment horizontal="right" vertical="center"/>
    </xf>
    <xf numFmtId="0" fontId="31" fillId="0" borderId="2" xfId="0" applyNumberFormat="1" applyFont="1" applyBorder="1" applyAlignment="1">
      <alignment horizontal="center"/>
    </xf>
    <xf numFmtId="0" fontId="41" fillId="0" borderId="2" xfId="0" applyNumberFormat="1" applyFont="1" applyBorder="1" applyAlignment="1">
      <alignment horizontal="center"/>
    </xf>
    <xf numFmtId="0" fontId="42" fillId="0" borderId="2" xfId="0" applyNumberFormat="1" applyFont="1" applyBorder="1" applyAlignment="1">
      <alignment horizontal="center"/>
    </xf>
    <xf numFmtId="0" fontId="44" fillId="0" borderId="2" xfId="0" applyNumberFormat="1" applyFont="1" applyBorder="1" applyAlignment="1">
      <alignment horizontal="left"/>
    </xf>
    <xf numFmtId="49" fontId="44" fillId="0" borderId="2" xfId="0" applyNumberFormat="1" applyFont="1" applyBorder="1" applyAlignment="1">
      <alignment horizontal="center"/>
    </xf>
    <xf numFmtId="0" fontId="31" fillId="0" borderId="2" xfId="0" applyNumberFormat="1" applyFont="1" applyBorder="1" applyAlignment="1">
      <alignment horizontal="left" wrapText="1" indent="4"/>
    </xf>
    <xf numFmtId="0" fontId="31" fillId="0" borderId="2" xfId="0" applyNumberFormat="1" applyFont="1" applyBorder="1" applyAlignment="1">
      <alignment horizontal="left" indent="4"/>
    </xf>
    <xf numFmtId="4" fontId="39" fillId="0" borderId="2" xfId="0" applyNumberFormat="1" applyFont="1" applyBorder="1" applyAlignment="1">
      <alignment horizontal="center"/>
    </xf>
    <xf numFmtId="4" fontId="43" fillId="0" borderId="2" xfId="0" applyNumberFormat="1" applyFont="1" applyBorder="1" applyAlignment="1">
      <alignment horizontal="center"/>
    </xf>
    <xf numFmtId="0" fontId="31" fillId="0" borderId="2" xfId="0" applyNumberFormat="1" applyFont="1" applyBorder="1" applyAlignment="1">
      <alignment horizontal="left" wrapText="1" indent="3"/>
    </xf>
    <xf numFmtId="0" fontId="31" fillId="0" borderId="2" xfId="0" applyNumberFormat="1" applyFont="1" applyBorder="1" applyAlignment="1">
      <alignment horizontal="left" indent="3"/>
    </xf>
    <xf numFmtId="0" fontId="33" fillId="0" borderId="2" xfId="0" applyNumberFormat="1" applyFont="1" applyBorder="1" applyAlignment="1">
      <alignment horizontal="left"/>
    </xf>
    <xf numFmtId="0" fontId="48" fillId="0" borderId="2" xfId="0" applyFont="1" applyBorder="1" applyAlignment="1">
      <alignment horizontal="left"/>
    </xf>
    <xf numFmtId="49" fontId="33" fillId="0" borderId="2" xfId="0" applyNumberFormat="1" applyFont="1" applyBorder="1" applyAlignment="1">
      <alignment horizontal="center"/>
    </xf>
    <xf numFmtId="49" fontId="34" fillId="0" borderId="2" xfId="0" applyNumberFormat="1" applyFont="1" applyBorder="1" applyAlignment="1">
      <alignment horizontal="center"/>
    </xf>
    <xf numFmtId="4" fontId="33" fillId="0" borderId="2" xfId="0" applyNumberFormat="1" applyFont="1" applyBorder="1" applyAlignment="1">
      <alignment horizontal="left"/>
    </xf>
    <xf numFmtId="4" fontId="34" fillId="0" borderId="2" xfId="0" applyNumberFormat="1" applyFont="1" applyBorder="1" applyAlignment="1">
      <alignment horizontal="left"/>
    </xf>
    <xf numFmtId="0" fontId="33" fillId="0" borderId="2" xfId="0" applyNumberFormat="1" applyFont="1" applyBorder="1" applyAlignment="1">
      <alignment horizontal="left" indent="4"/>
    </xf>
    <xf numFmtId="0" fontId="33" fillId="0" borderId="2" xfId="0" applyNumberFormat="1" applyFont="1" applyBorder="1" applyAlignment="1">
      <alignment horizontal="left" wrapText="1"/>
    </xf>
    <xf numFmtId="0" fontId="48" fillId="0" borderId="2" xfId="0" applyFont="1" applyBorder="1" applyAlignment="1">
      <alignment horizontal="left" wrapText="1"/>
    </xf>
    <xf numFmtId="0" fontId="34" fillId="0" borderId="2" xfId="0" applyNumberFormat="1" applyFont="1" applyBorder="1" applyAlignment="1">
      <alignment horizontal="left"/>
    </xf>
    <xf numFmtId="0" fontId="33" fillId="0" borderId="2" xfId="0" applyNumberFormat="1" applyFont="1" applyBorder="1" applyAlignment="1">
      <alignment horizontal="left" vertical="top" wrapText="1"/>
    </xf>
    <xf numFmtId="0" fontId="34" fillId="0" borderId="2" xfId="0" applyNumberFormat="1" applyFont="1" applyBorder="1" applyAlignment="1">
      <alignment horizontal="left" vertical="top"/>
    </xf>
    <xf numFmtId="0" fontId="56" fillId="0" borderId="2" xfId="0" applyNumberFormat="1" applyFont="1" applyBorder="1" applyAlignment="1">
      <alignment horizontal="left" wrapText="1" indent="1"/>
    </xf>
    <xf numFmtId="0" fontId="56" fillId="0" borderId="2" xfId="0" applyNumberFormat="1" applyFont="1" applyBorder="1" applyAlignment="1">
      <alignment horizontal="left" indent="1"/>
    </xf>
    <xf numFmtId="49" fontId="56" fillId="0" borderId="2" xfId="0" applyNumberFormat="1" applyFont="1" applyBorder="1" applyAlignment="1">
      <alignment horizontal="center"/>
    </xf>
    <xf numFmtId="0" fontId="57" fillId="0" borderId="2" xfId="0" applyNumberFormat="1" applyFont="1" applyBorder="1" applyAlignment="1">
      <alignment horizontal="center" vertical="top"/>
    </xf>
    <xf numFmtId="0" fontId="54" fillId="0" borderId="2" xfId="0" applyNumberFormat="1" applyFont="1" applyBorder="1" applyAlignment="1">
      <alignment horizontal="center" vertical="top"/>
    </xf>
    <xf numFmtId="4" fontId="57" fillId="0" borderId="2" xfId="0" applyNumberFormat="1" applyFont="1" applyBorder="1" applyAlignment="1">
      <alignment horizontal="right" vertical="center"/>
    </xf>
    <xf numFmtId="4" fontId="54" fillId="0" borderId="2" xfId="0" applyNumberFormat="1" applyFont="1" applyBorder="1" applyAlignment="1">
      <alignment horizontal="right" vertical="center"/>
    </xf>
    <xf numFmtId="4" fontId="58" fillId="0" borderId="2" xfId="0" applyNumberFormat="1" applyFont="1" applyBorder="1" applyAlignment="1">
      <alignment horizontal="center"/>
    </xf>
    <xf numFmtId="4" fontId="55" fillId="0" borderId="2" xfId="0" applyNumberFormat="1" applyFont="1" applyBorder="1" applyAlignment="1">
      <alignment horizontal="center"/>
    </xf>
    <xf numFmtId="0" fontId="31" fillId="0" borderId="2" xfId="0" applyNumberFormat="1" applyFont="1" applyBorder="1" applyAlignment="1">
      <alignment horizontal="left" wrapText="1" indent="1"/>
    </xf>
    <xf numFmtId="0" fontId="31" fillId="0" borderId="2" xfId="0" applyNumberFormat="1" applyFont="1" applyBorder="1" applyAlignment="1">
      <alignment horizontal="left" indent="1"/>
    </xf>
    <xf numFmtId="0" fontId="33" fillId="0" borderId="2" xfId="0" applyNumberFormat="1" applyFont="1" applyBorder="1" applyAlignment="1">
      <alignment horizontal="center"/>
    </xf>
    <xf numFmtId="0" fontId="34" fillId="0" borderId="2" xfId="0" applyNumberFormat="1" applyFont="1" applyBorder="1" applyAlignment="1">
      <alignment horizontal="center"/>
    </xf>
    <xf numFmtId="4" fontId="33" fillId="0" borderId="2" xfId="0" applyNumberFormat="1" applyFont="1" applyBorder="1" applyAlignment="1">
      <alignment horizontal="center"/>
    </xf>
    <xf numFmtId="4" fontId="34" fillId="0" borderId="2" xfId="0" applyNumberFormat="1" applyFont="1" applyBorder="1" applyAlignment="1">
      <alignment horizontal="center"/>
    </xf>
    <xf numFmtId="0" fontId="33" fillId="0" borderId="2" xfId="0" applyNumberFormat="1" applyFont="1" applyBorder="1" applyAlignment="1">
      <alignment horizontal="center" vertical="center"/>
    </xf>
    <xf numFmtId="0" fontId="34" fillId="0" borderId="2" xfId="0" applyNumberFormat="1" applyFont="1" applyBorder="1" applyAlignment="1">
      <alignment horizontal="center" vertical="center"/>
    </xf>
    <xf numFmtId="4" fontId="33" fillId="0" borderId="5" xfId="0" applyNumberFormat="1" applyFont="1" applyBorder="1" applyAlignment="1">
      <alignment horizontal="right" vertical="center"/>
    </xf>
    <xf numFmtId="4" fontId="33" fillId="0" borderId="17" xfId="0" applyNumberFormat="1" applyFont="1" applyBorder="1" applyAlignment="1">
      <alignment horizontal="right" vertical="center"/>
    </xf>
    <xf numFmtId="4" fontId="33" fillId="0" borderId="22" xfId="0" applyNumberFormat="1" applyFont="1" applyBorder="1" applyAlignment="1">
      <alignment horizontal="right" vertical="center"/>
    </xf>
    <xf numFmtId="49" fontId="46" fillId="0" borderId="2" xfId="0" applyNumberFormat="1" applyFont="1" applyBorder="1" applyAlignment="1">
      <alignment horizontal="center"/>
    </xf>
    <xf numFmtId="0" fontId="47" fillId="0" borderId="2" xfId="0" applyNumberFormat="1" applyFont="1" applyBorder="1" applyAlignment="1">
      <alignment horizontal="center" vertical="top"/>
    </xf>
    <xf numFmtId="4" fontId="47" fillId="0" borderId="2" xfId="0" applyNumberFormat="1" applyFont="1" applyBorder="1" applyAlignment="1">
      <alignment horizontal="right" vertical="center"/>
    </xf>
    <xf numFmtId="0" fontId="46" fillId="0" borderId="2" xfId="0" applyNumberFormat="1" applyFont="1" applyBorder="1" applyAlignment="1">
      <alignment horizontal="center"/>
    </xf>
    <xf numFmtId="49" fontId="41" fillId="0" borderId="2" xfId="0" applyNumberFormat="1" applyFont="1" applyBorder="1" applyAlignment="1">
      <alignment horizontal="center"/>
    </xf>
    <xf numFmtId="49" fontId="42" fillId="0" borderId="2" xfId="0" applyNumberFormat="1" applyFont="1" applyBorder="1" applyAlignment="1">
      <alignment horizontal="center"/>
    </xf>
    <xf numFmtId="0" fontId="46" fillId="0" borderId="2" xfId="0" applyNumberFormat="1" applyFont="1" applyBorder="1" applyAlignment="1">
      <alignment horizontal="left"/>
    </xf>
    <xf numFmtId="0" fontId="31" fillId="0" borderId="2" xfId="0" applyNumberFormat="1" applyFont="1" applyBorder="1" applyAlignment="1">
      <alignment horizontal="right" indent="2"/>
    </xf>
    <xf numFmtId="0" fontId="60" fillId="0" borderId="2" xfId="0" applyNumberFormat="1" applyFont="1" applyBorder="1" applyAlignment="1">
      <alignment horizontal="left"/>
    </xf>
    <xf numFmtId="49" fontId="60" fillId="0" borderId="2" xfId="0" applyNumberFormat="1" applyFont="1" applyBorder="1" applyAlignment="1">
      <alignment horizontal="center"/>
    </xf>
    <xf numFmtId="4" fontId="61" fillId="0" borderId="2" xfId="0" applyNumberFormat="1" applyFont="1" applyBorder="1" applyAlignment="1">
      <alignment horizontal="right" vertical="center"/>
    </xf>
    <xf numFmtId="4" fontId="59" fillId="0" borderId="2" xfId="0" applyNumberFormat="1" applyFont="1" applyBorder="1" applyAlignment="1">
      <alignment horizontal="right" vertical="center"/>
    </xf>
    <xf numFmtId="4" fontId="61" fillId="0" borderId="2" xfId="0" applyNumberFormat="1" applyFont="1" applyBorder="1" applyAlignment="1">
      <alignment horizontal="center"/>
    </xf>
    <xf numFmtId="4" fontId="59" fillId="0" borderId="2" xfId="0" applyNumberFormat="1" applyFont="1" applyBorder="1" applyAlignment="1">
      <alignment horizontal="center"/>
    </xf>
    <xf numFmtId="49" fontId="31" fillId="0" borderId="9" xfId="0" applyNumberFormat="1" applyFont="1" applyBorder="1" applyAlignment="1">
      <alignment horizontal="center" vertical="top"/>
    </xf>
    <xf numFmtId="49" fontId="31" fillId="0" borderId="8" xfId="0" applyNumberFormat="1" applyFont="1" applyBorder="1" applyAlignment="1">
      <alignment horizontal="center" vertical="top"/>
    </xf>
    <xf numFmtId="49" fontId="31" fillId="0" borderId="10" xfId="0" applyNumberFormat="1" applyFont="1" applyBorder="1" applyAlignment="1">
      <alignment horizontal="center" vertical="top"/>
    </xf>
    <xf numFmtId="0" fontId="31" fillId="0" borderId="23" xfId="0" applyNumberFormat="1" applyFont="1" applyBorder="1" applyAlignment="1">
      <alignment horizontal="center" vertical="top" wrapText="1"/>
    </xf>
    <xf numFmtId="0" fontId="31" fillId="0" borderId="1" xfId="0" applyNumberFormat="1" applyFont="1" applyBorder="1" applyAlignment="1">
      <alignment horizontal="center" vertical="top" wrapText="1"/>
    </xf>
    <xf numFmtId="0" fontId="31" fillId="0" borderId="7" xfId="0" applyNumberFormat="1" applyFont="1" applyBorder="1" applyAlignment="1">
      <alignment horizontal="center" vertical="top" wrapText="1"/>
    </xf>
    <xf numFmtId="0" fontId="33" fillId="0" borderId="1" xfId="0" applyNumberFormat="1" applyFont="1" applyBorder="1" applyAlignment="1">
      <alignment horizontal="left"/>
    </xf>
    <xf numFmtId="0" fontId="34" fillId="0" borderId="1" xfId="0" applyNumberFormat="1" applyFont="1" applyBorder="1" applyAlignment="1">
      <alignment horizontal="left"/>
    </xf>
    <xf numFmtId="49" fontId="41" fillId="0" borderId="16" xfId="0" applyNumberFormat="1" applyFont="1" applyBorder="1" applyAlignment="1">
      <alignment horizontal="center"/>
    </xf>
    <xf numFmtId="49" fontId="42" fillId="0" borderId="17" xfId="0" applyNumberFormat="1" applyFont="1" applyBorder="1" applyAlignment="1">
      <alignment horizontal="center"/>
    </xf>
    <xf numFmtId="49" fontId="42" fillId="0" borderId="18" xfId="0" applyNumberFormat="1" applyFont="1" applyBorder="1" applyAlignment="1">
      <alignment horizontal="center"/>
    </xf>
    <xf numFmtId="49" fontId="41" fillId="0" borderId="17" xfId="0" applyNumberFormat="1" applyFont="1" applyBorder="1" applyAlignment="1">
      <alignment horizontal="center"/>
    </xf>
    <xf numFmtId="49" fontId="41" fillId="0" borderId="18" xfId="0" applyNumberFormat="1" applyFont="1" applyBorder="1" applyAlignment="1">
      <alignment horizontal="center"/>
    </xf>
    <xf numFmtId="0" fontId="39" fillId="0" borderId="1" xfId="0" applyNumberFormat="1" applyFont="1" applyBorder="1" applyAlignment="1">
      <alignment horizontal="left" wrapText="1"/>
    </xf>
    <xf numFmtId="0" fontId="43" fillId="0" borderId="1" xfId="0" applyNumberFormat="1" applyFont="1" applyBorder="1" applyAlignment="1">
      <alignment horizontal="left" wrapText="1"/>
    </xf>
    <xf numFmtId="49" fontId="31" fillId="0" borderId="19" xfId="0" applyNumberFormat="1" applyFont="1" applyBorder="1" applyAlignment="1">
      <alignment horizontal="center"/>
    </xf>
    <xf numFmtId="49" fontId="31" fillId="0" borderId="20" xfId="0" applyNumberFormat="1" applyFont="1" applyBorder="1" applyAlignment="1">
      <alignment horizontal="center"/>
    </xf>
    <xf numFmtId="49" fontId="31" fillId="0" borderId="21" xfId="0" applyNumberFormat="1" applyFont="1" applyBorder="1" applyAlignment="1">
      <alignment horizontal="center"/>
    </xf>
    <xf numFmtId="0" fontId="44" fillId="0" borderId="0" xfId="0" applyNumberFormat="1" applyFont="1" applyBorder="1" applyAlignment="1">
      <alignment horizontal="center"/>
    </xf>
    <xf numFmtId="0" fontId="31" fillId="0" borderId="9" xfId="0" applyNumberFormat="1" applyFont="1" applyBorder="1" applyAlignment="1">
      <alignment horizontal="center" vertical="center"/>
    </xf>
    <xf numFmtId="0" fontId="31" fillId="0" borderId="8" xfId="0" applyNumberFormat="1" applyFont="1" applyBorder="1" applyAlignment="1">
      <alignment horizontal="center" vertical="center"/>
    </xf>
    <xf numFmtId="0" fontId="31" fillId="0" borderId="10" xfId="0" applyNumberFormat="1" applyFont="1" applyBorder="1" applyAlignment="1">
      <alignment horizontal="center" vertical="center"/>
    </xf>
    <xf numFmtId="0" fontId="31" fillId="0" borderId="11" xfId="0" applyNumberFormat="1" applyFont="1" applyBorder="1" applyAlignment="1">
      <alignment horizontal="center" vertical="center"/>
    </xf>
    <xf numFmtId="0" fontId="31" fillId="0" borderId="0" xfId="0" applyNumberFormat="1" applyFont="1" applyBorder="1" applyAlignment="1">
      <alignment horizontal="center" vertical="center"/>
    </xf>
    <xf numFmtId="0" fontId="31" fillId="0" borderId="12" xfId="0" applyNumberFormat="1" applyFont="1" applyBorder="1" applyAlignment="1">
      <alignment horizontal="center" vertical="center"/>
    </xf>
    <xf numFmtId="0" fontId="31" fillId="0" borderId="23" xfId="0" applyNumberFormat="1" applyFont="1" applyBorder="1" applyAlignment="1">
      <alignment horizontal="center" vertical="center"/>
    </xf>
    <xf numFmtId="0" fontId="31" fillId="0" borderId="1" xfId="0" applyNumberFormat="1" applyFont="1" applyBorder="1" applyAlignment="1">
      <alignment horizontal="center" vertical="center"/>
    </xf>
    <xf numFmtId="0" fontId="31" fillId="0" borderId="7" xfId="0" applyNumberFormat="1" applyFont="1" applyBorder="1" applyAlignment="1">
      <alignment horizontal="center" vertical="center"/>
    </xf>
    <xf numFmtId="0" fontId="31" fillId="0" borderId="9" xfId="0" applyNumberFormat="1" applyFont="1" applyBorder="1" applyAlignment="1">
      <alignment horizontal="center" vertical="center" wrapText="1"/>
    </xf>
    <xf numFmtId="0" fontId="31" fillId="0" borderId="8" xfId="0" applyNumberFormat="1" applyFont="1" applyBorder="1" applyAlignment="1">
      <alignment horizontal="center" vertical="center" wrapText="1"/>
    </xf>
    <xf numFmtId="0" fontId="31" fillId="0" borderId="10" xfId="0" applyNumberFormat="1" applyFont="1" applyBorder="1" applyAlignment="1">
      <alignment horizontal="center" vertical="center" wrapText="1"/>
    </xf>
    <xf numFmtId="0" fontId="31" fillId="0" borderId="11" xfId="0" applyNumberFormat="1" applyFont="1" applyBorder="1" applyAlignment="1">
      <alignment horizontal="center" vertical="center" wrapText="1"/>
    </xf>
    <xf numFmtId="0" fontId="31" fillId="0" borderId="0" xfId="0" applyNumberFormat="1" applyFont="1" applyBorder="1" applyAlignment="1">
      <alignment horizontal="center" vertical="center" wrapText="1"/>
    </xf>
    <xf numFmtId="0" fontId="31" fillId="0" borderId="12" xfId="0" applyNumberFormat="1" applyFont="1" applyBorder="1" applyAlignment="1">
      <alignment horizontal="center" vertical="center" wrapText="1"/>
    </xf>
    <xf numFmtId="0" fontId="31" fillId="0" borderId="23" xfId="0" applyNumberFormat="1" applyFont="1" applyBorder="1" applyAlignment="1">
      <alignment horizontal="center" vertical="center" wrapText="1"/>
    </xf>
    <xf numFmtId="0" fontId="31" fillId="0" borderId="1" xfId="0" applyNumberFormat="1" applyFont="1" applyBorder="1" applyAlignment="1">
      <alignment horizontal="center" vertical="center" wrapText="1"/>
    </xf>
    <xf numFmtId="0" fontId="31" fillId="0" borderId="7" xfId="0" applyNumberFormat="1" applyFont="1" applyBorder="1" applyAlignment="1">
      <alignment horizontal="center" vertical="center" wrapText="1"/>
    </xf>
    <xf numFmtId="0" fontId="31" fillId="0" borderId="5" xfId="0" applyNumberFormat="1" applyFont="1" applyBorder="1" applyAlignment="1">
      <alignment horizontal="center" vertical="center"/>
    </xf>
    <xf numFmtId="0" fontId="31" fillId="0" borderId="17" xfId="0" applyNumberFormat="1" applyFont="1" applyBorder="1" applyAlignment="1">
      <alignment horizontal="center" vertical="center"/>
    </xf>
    <xf numFmtId="0" fontId="31" fillId="0" borderId="22" xfId="0" applyNumberFormat="1" applyFont="1" applyBorder="1" applyAlignment="1">
      <alignment horizontal="center" vertical="center"/>
    </xf>
    <xf numFmtId="0" fontId="31" fillId="0" borderId="9" xfId="0" applyNumberFormat="1" applyFont="1" applyBorder="1" applyAlignment="1">
      <alignment horizontal="right"/>
    </xf>
    <xf numFmtId="0" fontId="31" fillId="0" borderId="8" xfId="0" applyNumberFormat="1" applyFont="1" applyBorder="1" applyAlignment="1">
      <alignment horizontal="right"/>
    </xf>
    <xf numFmtId="49" fontId="33" fillId="0" borderId="17" xfId="0" applyNumberFormat="1" applyFont="1" applyBorder="1" applyAlignment="1">
      <alignment horizontal="left"/>
    </xf>
    <xf numFmtId="49" fontId="34" fillId="0" borderId="17" xfId="0" applyNumberFormat="1" applyFont="1" applyBorder="1" applyAlignment="1">
      <alignment horizontal="left"/>
    </xf>
    <xf numFmtId="0" fontId="31" fillId="0" borderId="8" xfId="0" applyNumberFormat="1" applyFont="1" applyBorder="1" applyAlignment="1">
      <alignment horizontal="left"/>
    </xf>
    <xf numFmtId="0" fontId="31" fillId="0" borderId="10" xfId="0" applyNumberFormat="1" applyFont="1" applyBorder="1" applyAlignment="1">
      <alignment horizontal="left"/>
    </xf>
    <xf numFmtId="49" fontId="33" fillId="0" borderId="17" xfId="0" applyNumberFormat="1" applyFont="1" applyFill="1" applyBorder="1" applyAlignment="1">
      <alignment horizontal="left"/>
    </xf>
    <xf numFmtId="49" fontId="34" fillId="0" borderId="17" xfId="0" applyNumberFormat="1" applyFont="1" applyFill="1" applyBorder="1" applyAlignment="1">
      <alignment horizontal="left"/>
    </xf>
    <xf numFmtId="0" fontId="31" fillId="0" borderId="0" xfId="0" applyNumberFormat="1" applyFont="1" applyBorder="1" applyAlignment="1">
      <alignment horizontal="right"/>
    </xf>
    <xf numFmtId="49" fontId="33" fillId="0" borderId="1" xfId="0" applyNumberFormat="1" applyFont="1" applyBorder="1" applyAlignment="1">
      <alignment horizontal="center"/>
    </xf>
    <xf numFmtId="49" fontId="34" fillId="0" borderId="1" xfId="0" applyNumberFormat="1" applyFont="1" applyBorder="1" applyAlignment="1">
      <alignment horizontal="center"/>
    </xf>
    <xf numFmtId="0" fontId="31" fillId="0" borderId="0" xfId="0" applyNumberFormat="1" applyFont="1" applyBorder="1" applyAlignment="1">
      <alignment horizontal="left"/>
    </xf>
    <xf numFmtId="49" fontId="33" fillId="0" borderId="1" xfId="0" applyNumberFormat="1" applyFont="1" applyBorder="1" applyAlignment="1">
      <alignment horizontal="left"/>
    </xf>
    <xf numFmtId="49" fontId="34" fillId="0" borderId="1" xfId="0" applyNumberFormat="1" applyFont="1" applyBorder="1" applyAlignment="1">
      <alignment horizontal="left"/>
    </xf>
    <xf numFmtId="49" fontId="41" fillId="0" borderId="13" xfId="0" applyNumberFormat="1" applyFont="1" applyBorder="1" applyAlignment="1">
      <alignment horizontal="center"/>
    </xf>
    <xf numFmtId="49" fontId="42" fillId="0" borderId="14" xfId="0" applyNumberFormat="1" applyFont="1" applyBorder="1" applyAlignment="1">
      <alignment horizontal="center"/>
    </xf>
    <xf numFmtId="49" fontId="42" fillId="0" borderId="15" xfId="0" applyNumberFormat="1" applyFont="1" applyBorder="1" applyAlignment="1">
      <alignment horizontal="center"/>
    </xf>
    <xf numFmtId="0" fontId="32" fillId="0" borderId="0" xfId="0" applyNumberFormat="1" applyFont="1" applyBorder="1" applyAlignment="1">
      <alignment horizontal="right"/>
    </xf>
    <xf numFmtId="0" fontId="32" fillId="0" borderId="0" xfId="0" applyNumberFormat="1" applyFont="1" applyBorder="1" applyAlignment="1">
      <alignment horizontal="left"/>
    </xf>
    <xf numFmtId="0" fontId="40" fillId="0" borderId="0" xfId="0" applyNumberFormat="1" applyFont="1" applyBorder="1" applyAlignment="1">
      <alignment horizontal="right"/>
    </xf>
    <xf numFmtId="0" fontId="40" fillId="0" borderId="0" xfId="0" applyNumberFormat="1" applyFont="1" applyBorder="1" applyAlignment="1">
      <alignment horizontal="left"/>
    </xf>
    <xf numFmtId="0" fontId="32" fillId="0" borderId="0" xfId="0" applyNumberFormat="1" applyFont="1" applyBorder="1" applyAlignment="1">
      <alignment horizontal="center"/>
    </xf>
    <xf numFmtId="0" fontId="33" fillId="0" borderId="1" xfId="0" applyNumberFormat="1" applyFont="1" applyBorder="1" applyAlignment="1">
      <alignment horizontal="center" wrapText="1"/>
    </xf>
    <xf numFmtId="0" fontId="34" fillId="0" borderId="1" xfId="0" applyNumberFormat="1" applyFont="1" applyBorder="1" applyAlignment="1">
      <alignment horizontal="center" wrapText="1"/>
    </xf>
    <xf numFmtId="0" fontId="35" fillId="0" borderId="8" xfId="0" applyNumberFormat="1" applyFont="1" applyBorder="1" applyAlignment="1">
      <alignment horizontal="center" vertical="top" wrapText="1"/>
    </xf>
    <xf numFmtId="0" fontId="36" fillId="0" borderId="1" xfId="0" applyNumberFormat="1" applyFont="1" applyBorder="1" applyAlignment="1">
      <alignment horizontal="center" wrapText="1"/>
    </xf>
    <xf numFmtId="0" fontId="37" fillId="0" borderId="1" xfId="0" applyNumberFormat="1" applyFont="1" applyBorder="1" applyAlignment="1">
      <alignment horizontal="center" wrapText="1"/>
    </xf>
    <xf numFmtId="0" fontId="35" fillId="0" borderId="8" xfId="0" applyNumberFormat="1" applyFont="1" applyBorder="1" applyAlignment="1">
      <alignment horizontal="center" vertical="top"/>
    </xf>
    <xf numFmtId="0" fontId="38" fillId="0" borderId="1" xfId="0" applyNumberFormat="1" applyFont="1" applyBorder="1" applyAlignment="1">
      <alignment horizontal="center"/>
    </xf>
    <xf numFmtId="0" fontId="34" fillId="0" borderId="1" xfId="0" applyNumberFormat="1" applyFont="1" applyBorder="1" applyAlignment="1">
      <alignment horizontal="center"/>
    </xf>
    <xf numFmtId="0" fontId="33" fillId="0" borderId="1" xfId="0" applyNumberFormat="1" applyFont="1" applyBorder="1" applyAlignment="1">
      <alignment horizontal="center"/>
    </xf>
    <xf numFmtId="4" fontId="19" fillId="0" borderId="2" xfId="0" applyNumberFormat="1" applyFont="1" applyBorder="1" applyAlignment="1">
      <alignment horizontal="right"/>
    </xf>
    <xf numFmtId="49" fontId="41" fillId="0" borderId="1" xfId="0" applyNumberFormat="1" applyFont="1" applyBorder="1" applyAlignment="1">
      <alignment horizontal="left"/>
    </xf>
    <xf numFmtId="49" fontId="42" fillId="0" borderId="1" xfId="0" applyNumberFormat="1" applyFont="1" applyBorder="1" applyAlignment="1">
      <alignment horizontal="left"/>
    </xf>
    <xf numFmtId="49" fontId="41" fillId="0" borderId="1" xfId="0" applyNumberFormat="1" applyFont="1" applyBorder="1" applyAlignment="1">
      <alignment horizontal="center"/>
    </xf>
    <xf numFmtId="49" fontId="42" fillId="0" borderId="1" xfId="0" applyNumberFormat="1" applyFont="1" applyBorder="1" applyAlignment="1">
      <alignment horizontal="center"/>
    </xf>
    <xf numFmtId="0" fontId="41" fillId="0" borderId="1" xfId="0" applyNumberFormat="1" applyFont="1" applyBorder="1" applyAlignment="1">
      <alignment horizontal="center"/>
    </xf>
    <xf numFmtId="0" fontId="42" fillId="0" borderId="1" xfId="0" applyNumberFormat="1" applyFont="1" applyBorder="1" applyAlignment="1">
      <alignment horizontal="center"/>
    </xf>
    <xf numFmtId="0" fontId="50" fillId="0" borderId="1" xfId="0" applyNumberFormat="1" applyFont="1" applyBorder="1" applyAlignment="1">
      <alignment horizontal="center"/>
    </xf>
    <xf numFmtId="0" fontId="31" fillId="0" borderId="9" xfId="0" applyNumberFormat="1" applyFont="1" applyBorder="1" applyAlignment="1">
      <alignment horizontal="left" wrapText="1" indent="4"/>
    </xf>
    <xf numFmtId="0" fontId="31" fillId="0" borderId="8" xfId="0" applyNumberFormat="1" applyFont="1" applyBorder="1" applyAlignment="1">
      <alignment horizontal="left" indent="4"/>
    </xf>
    <xf numFmtId="0" fontId="31" fillId="0" borderId="5" xfId="0" applyNumberFormat="1" applyFont="1" applyBorder="1" applyAlignment="1">
      <alignment horizontal="left" wrapText="1"/>
    </xf>
    <xf numFmtId="0" fontId="31" fillId="0" borderId="17" xfId="0" applyNumberFormat="1" applyFont="1" applyBorder="1" applyAlignment="1">
      <alignment horizontal="left"/>
    </xf>
    <xf numFmtId="0" fontId="33" fillId="0" borderId="11" xfId="0" applyNumberFormat="1" applyFont="1" applyBorder="1" applyAlignment="1">
      <alignment horizontal="center" wrapText="1"/>
    </xf>
    <xf numFmtId="0" fontId="34" fillId="0" borderId="0" xfId="0" applyNumberFormat="1" applyFont="1" applyBorder="1" applyAlignment="1">
      <alignment horizontal="center" wrapText="1"/>
    </xf>
    <xf numFmtId="4" fontId="68" fillId="0" borderId="2" xfId="0" applyNumberFormat="1" applyFont="1" applyBorder="1" applyAlignment="1">
      <alignment horizontal="center"/>
    </xf>
    <xf numFmtId="0" fontId="33" fillId="0" borderId="23" xfId="0" applyNumberFormat="1" applyFont="1" applyBorder="1" applyAlignment="1">
      <alignment horizontal="left" wrapText="1" indent="4"/>
    </xf>
    <xf numFmtId="0" fontId="0" fillId="0" borderId="1" xfId="0" applyBorder="1"/>
    <xf numFmtId="49" fontId="31" fillId="0" borderId="5" xfId="0" applyNumberFormat="1" applyFont="1" applyBorder="1" applyAlignment="1">
      <alignment horizontal="center"/>
    </xf>
    <xf numFmtId="49" fontId="31" fillId="0" borderId="17" xfId="0" applyNumberFormat="1" applyFont="1" applyBorder="1" applyAlignment="1">
      <alignment horizontal="center"/>
    </xf>
    <xf numFmtId="49" fontId="31" fillId="0" borderId="22" xfId="0" applyNumberFormat="1" applyFont="1" applyBorder="1" applyAlignment="1">
      <alignment horizontal="center"/>
    </xf>
    <xf numFmtId="0" fontId="31" fillId="0" borderId="17" xfId="0" applyNumberFormat="1" applyFont="1" applyBorder="1" applyAlignment="1">
      <alignment horizontal="left" indent="3"/>
    </xf>
    <xf numFmtId="0" fontId="31" fillId="0" borderId="5" xfId="0" applyNumberFormat="1" applyFont="1" applyBorder="1" applyAlignment="1">
      <alignment horizontal="left" wrapText="1" indent="2"/>
    </xf>
    <xf numFmtId="0" fontId="31" fillId="0" borderId="17" xfId="0" applyNumberFormat="1" applyFont="1" applyBorder="1" applyAlignment="1">
      <alignment horizontal="left" indent="2"/>
    </xf>
    <xf numFmtId="0" fontId="31" fillId="0" borderId="5" xfId="0" applyNumberFormat="1" applyFont="1" applyBorder="1" applyAlignment="1">
      <alignment horizontal="left" wrapText="1" indent="1"/>
    </xf>
    <xf numFmtId="0" fontId="31" fillId="0" borderId="17" xfId="0" applyNumberFormat="1" applyFont="1" applyBorder="1" applyAlignment="1">
      <alignment horizontal="left" indent="1"/>
    </xf>
    <xf numFmtId="49" fontId="44" fillId="0" borderId="5" xfId="0" applyNumberFormat="1" applyFont="1" applyBorder="1" applyAlignment="1">
      <alignment horizontal="center"/>
    </xf>
    <xf numFmtId="49" fontId="44" fillId="0" borderId="17" xfId="0" applyNumberFormat="1" applyFont="1" applyBorder="1" applyAlignment="1">
      <alignment horizontal="center"/>
    </xf>
    <xf numFmtId="49" fontId="44" fillId="0" borderId="22" xfId="0" applyNumberFormat="1" applyFont="1" applyBorder="1" applyAlignment="1">
      <alignment horizontal="center"/>
    </xf>
    <xf numFmtId="0" fontId="44" fillId="0" borderId="5" xfId="0" applyNumberFormat="1" applyFont="1" applyBorder="1" applyAlignment="1">
      <alignment horizontal="left"/>
    </xf>
    <xf numFmtId="0" fontId="44" fillId="0" borderId="17" xfId="0" applyNumberFormat="1" applyFont="1" applyBorder="1" applyAlignment="1">
      <alignment horizontal="left"/>
    </xf>
    <xf numFmtId="4" fontId="41" fillId="0" borderId="2" xfId="0" applyNumberFormat="1" applyFont="1" applyBorder="1" applyAlignment="1">
      <alignment horizontal="center"/>
    </xf>
    <xf numFmtId="4" fontId="42" fillId="0" borderId="2" xfId="0" applyNumberFormat="1" applyFont="1" applyBorder="1" applyAlignment="1">
      <alignment horizontal="center"/>
    </xf>
    <xf numFmtId="49" fontId="31" fillId="0" borderId="9" xfId="0" applyNumberFormat="1" applyFont="1" applyBorder="1" applyAlignment="1">
      <alignment horizontal="center"/>
    </xf>
    <xf numFmtId="49" fontId="31" fillId="0" borderId="8" xfId="0" applyNumberFormat="1" applyFont="1" applyBorder="1" applyAlignment="1">
      <alignment horizontal="center"/>
    </xf>
    <xf numFmtId="49" fontId="31" fillId="0" borderId="10" xfId="0" applyNumberFormat="1" applyFont="1" applyBorder="1" applyAlignment="1">
      <alignment horizontal="center"/>
    </xf>
    <xf numFmtId="49" fontId="31" fillId="0" borderId="11" xfId="0" applyNumberFormat="1" applyFont="1" applyBorder="1" applyAlignment="1">
      <alignment horizontal="center"/>
    </xf>
    <xf numFmtId="49" fontId="31" fillId="0" borderId="0" xfId="0" applyNumberFormat="1" applyFont="1" applyBorder="1" applyAlignment="1">
      <alignment horizontal="center"/>
    </xf>
    <xf numFmtId="49" fontId="31" fillId="0" borderId="12" xfId="0" applyNumberFormat="1" applyFont="1" applyBorder="1" applyAlignment="1">
      <alignment horizontal="center"/>
    </xf>
    <xf numFmtId="49" fontId="31" fillId="0" borderId="23" xfId="0" applyNumberFormat="1" applyFont="1" applyBorder="1" applyAlignment="1">
      <alignment horizontal="center"/>
    </xf>
    <xf numFmtId="49" fontId="31" fillId="0" borderId="1" xfId="0" applyNumberFormat="1" applyFont="1" applyBorder="1" applyAlignment="1">
      <alignment horizontal="center"/>
    </xf>
    <xf numFmtId="49" fontId="31" fillId="0" borderId="7" xfId="0" applyNumberFormat="1" applyFont="1" applyBorder="1" applyAlignment="1">
      <alignment horizontal="center"/>
    </xf>
    <xf numFmtId="49" fontId="31" fillId="0" borderId="5" xfId="0" applyNumberFormat="1" applyFont="1" applyBorder="1" applyAlignment="1">
      <alignment horizontal="center" vertical="top"/>
    </xf>
    <xf numFmtId="49" fontId="31" fillId="0" borderId="17" xfId="0" applyNumberFormat="1" applyFont="1" applyBorder="1" applyAlignment="1">
      <alignment horizontal="center" vertical="top"/>
    </xf>
    <xf numFmtId="49" fontId="31" fillId="0" borderId="22" xfId="0" applyNumberFormat="1" applyFont="1" applyBorder="1" applyAlignment="1">
      <alignment horizontal="center" vertical="top"/>
    </xf>
    <xf numFmtId="0" fontId="51" fillId="0" borderId="0" xfId="0" applyNumberFormat="1" applyFont="1" applyBorder="1" applyAlignment="1">
      <alignment horizontal="left" wrapText="1"/>
    </xf>
    <xf numFmtId="0" fontId="9" fillId="0" borderId="0" xfId="0" applyFont="1" applyAlignment="1">
      <alignment horizontal="left" wrapText="1"/>
    </xf>
    <xf numFmtId="0" fontId="51" fillId="0" borderId="0" xfId="0" applyNumberFormat="1" applyFont="1" applyBorder="1" applyAlignment="1">
      <alignment horizontal="justify" vertical="top" wrapText="1"/>
    </xf>
    <xf numFmtId="0" fontId="9" fillId="0" borderId="0" xfId="0" applyFont="1" applyAlignment="1">
      <alignment horizontal="justify" vertical="top" wrapText="1"/>
    </xf>
    <xf numFmtId="0" fontId="51" fillId="0" borderId="0" xfId="0" applyNumberFormat="1" applyFont="1" applyBorder="1" applyAlignment="1">
      <alignment horizontal="justify" wrapText="1"/>
    </xf>
    <xf numFmtId="0" fontId="9" fillId="0" borderId="0" xfId="0" applyFont="1" applyAlignment="1">
      <alignment horizontal="justify" wrapText="1"/>
    </xf>
    <xf numFmtId="0" fontId="0" fillId="0" borderId="0" xfId="0" applyAlignment="1">
      <alignment horizontal="left" wrapText="1"/>
    </xf>
    <xf numFmtId="0" fontId="31" fillId="0" borderId="5" xfId="0" applyFont="1" applyBorder="1" applyAlignment="1">
      <alignment horizontal="left" wrapText="1"/>
    </xf>
    <xf numFmtId="0" fontId="0" fillId="0" borderId="17" xfId="0" applyBorder="1" applyAlignment="1">
      <alignment horizontal="left" wrapText="1"/>
    </xf>
    <xf numFmtId="0" fontId="0" fillId="0" borderId="22" xfId="0" applyBorder="1" applyAlignment="1">
      <alignment horizontal="left" wrapText="1"/>
    </xf>
    <xf numFmtId="0" fontId="31" fillId="0" borderId="5" xfId="0" applyNumberFormat="1" applyFont="1" applyBorder="1" applyAlignment="1">
      <alignment wrapText="1"/>
    </xf>
    <xf numFmtId="0" fontId="0" fillId="0" borderId="17" xfId="0" applyBorder="1" applyAlignment="1">
      <alignment wrapText="1"/>
    </xf>
    <xf numFmtId="0" fontId="0" fillId="0" borderId="22" xfId="0" applyBorder="1" applyAlignment="1">
      <alignment wrapText="1"/>
    </xf>
    <xf numFmtId="0" fontId="63" fillId="0" borderId="0" xfId="0" applyFont="1" applyAlignment="1">
      <alignment horizontal="center"/>
    </xf>
    <xf numFmtId="0" fontId="63" fillId="0" borderId="0" xfId="0" applyFont="1" applyBorder="1" applyAlignment="1">
      <alignment horizontal="center" wrapText="1"/>
    </xf>
    <xf numFmtId="0" fontId="6" fillId="0" borderId="5" xfId="0" applyFont="1" applyBorder="1" applyAlignment="1">
      <alignment horizontal="center"/>
    </xf>
    <xf numFmtId="0" fontId="6" fillId="0" borderId="17" xfId="0" applyFont="1" applyBorder="1" applyAlignment="1">
      <alignment horizontal="center"/>
    </xf>
    <xf numFmtId="0" fontId="6" fillId="0" borderId="22" xfId="0" applyFont="1" applyBorder="1" applyAlignment="1">
      <alignment horizontal="center"/>
    </xf>
    <xf numFmtId="0" fontId="0" fillId="0" borderId="17" xfId="0" applyBorder="1" applyAlignment="1">
      <alignment horizontal="left" wrapText="1" indent="3"/>
    </xf>
    <xf numFmtId="0" fontId="3" fillId="0" borderId="5" xfId="0" applyFont="1" applyBorder="1" applyAlignment="1">
      <alignment horizontal="left"/>
    </xf>
    <xf numFmtId="0" fontId="3" fillId="0" borderId="17" xfId="0" applyFont="1" applyBorder="1" applyAlignment="1">
      <alignment horizontal="left"/>
    </xf>
    <xf numFmtId="0" fontId="3" fillId="0" borderId="22" xfId="0" applyFont="1" applyBorder="1" applyAlignment="1">
      <alignment horizontal="left"/>
    </xf>
    <xf numFmtId="0" fontId="3" fillId="0" borderId="2" xfId="0" applyFont="1" applyBorder="1" applyAlignment="1">
      <alignment horizontal="left" wrapText="1"/>
    </xf>
    <xf numFmtId="0" fontId="0" fillId="0" borderId="2" xfId="0" applyFont="1" applyBorder="1" applyAlignment="1">
      <alignment horizontal="left" wrapText="1"/>
    </xf>
    <xf numFmtId="0" fontId="3" fillId="0" borderId="5" xfId="0" applyFont="1" applyBorder="1" applyAlignment="1">
      <alignment horizontal="center" wrapText="1"/>
    </xf>
    <xf numFmtId="0" fontId="0" fillId="0" borderId="17" xfId="0" applyFont="1" applyBorder="1" applyAlignment="1">
      <alignment horizontal="center" wrapText="1"/>
    </xf>
    <xf numFmtId="0" fontId="0" fillId="0" borderId="22" xfId="0" applyFont="1" applyBorder="1" applyAlignment="1">
      <alignment horizontal="center" wrapText="1"/>
    </xf>
    <xf numFmtId="0" fontId="63" fillId="0" borderId="0" xfId="0" applyFont="1" applyAlignment="1">
      <alignment horizontal="center" wrapText="1"/>
    </xf>
    <xf numFmtId="0" fontId="6" fillId="0" borderId="5" xfId="0" applyFont="1" applyBorder="1" applyAlignment="1">
      <alignment horizontal="center" wrapText="1"/>
    </xf>
    <xf numFmtId="0" fontId="0" fillId="0" borderId="17" xfId="0" applyBorder="1" applyAlignment="1">
      <alignment horizontal="center" wrapText="1"/>
    </xf>
    <xf numFmtId="0" fontId="0" fillId="0" borderId="22" xfId="0" applyBorder="1" applyAlignment="1">
      <alignment horizontal="center" wrapText="1"/>
    </xf>
    <xf numFmtId="0" fontId="5" fillId="0" borderId="0" xfId="0" applyFont="1" applyAlignment="1">
      <alignment horizontal="center" vertical="center"/>
    </xf>
    <xf numFmtId="0" fontId="0" fillId="0" borderId="0" xfId="0" applyAlignment="1">
      <alignment horizontal="center"/>
    </xf>
    <xf numFmtId="0" fontId="13" fillId="0" borderId="0" xfId="0" applyFont="1" applyAlignment="1">
      <alignment horizontal="center" vertical="center"/>
    </xf>
    <xf numFmtId="0" fontId="14" fillId="0" borderId="0" xfId="0" applyFont="1" applyAlignment="1">
      <alignment horizontal="center"/>
    </xf>
    <xf numFmtId="0" fontId="5" fillId="0" borderId="2" xfId="0" applyFont="1" applyBorder="1" applyAlignment="1">
      <alignment horizontal="center" vertical="center" wrapText="1"/>
    </xf>
    <xf numFmtId="0" fontId="11" fillId="0" borderId="0" xfId="0" applyFont="1" applyAlignment="1">
      <alignment horizontal="center" vertical="center"/>
    </xf>
    <xf numFmtId="0" fontId="4" fillId="0" borderId="0" xfId="0" applyFont="1" applyAlignment="1">
      <alignment horizontal="center"/>
    </xf>
    <xf numFmtId="0" fontId="5" fillId="0" borderId="2" xfId="0" applyFont="1" applyBorder="1" applyAlignment="1">
      <alignment horizontal="right" vertical="center" wrapText="1"/>
    </xf>
    <xf numFmtId="0" fontId="13" fillId="0" borderId="0" xfId="0" applyFont="1" applyAlignment="1">
      <alignment horizontal="center" vertical="center" wrapText="1"/>
    </xf>
    <xf numFmtId="0" fontId="14" fillId="0" borderId="0" xfId="0" applyFont="1" applyAlignment="1">
      <alignment horizontal="center" wrapText="1"/>
    </xf>
    <xf numFmtId="165" fontId="5" fillId="0" borderId="2" xfId="0" applyNumberFormat="1" applyFont="1" applyBorder="1" applyAlignment="1">
      <alignment vertical="center" wrapText="1"/>
    </xf>
    <xf numFmtId="0" fontId="5" fillId="0" borderId="2" xfId="0" applyFont="1" applyBorder="1" applyAlignment="1">
      <alignment vertical="center" wrapText="1"/>
    </xf>
    <xf numFmtId="2" fontId="5" fillId="0" borderId="2" xfId="0" applyNumberFormat="1" applyFont="1" applyBorder="1" applyAlignment="1">
      <alignment vertical="center" wrapText="1"/>
    </xf>
    <xf numFmtId="0" fontId="7" fillId="0" borderId="0" xfId="1" applyAlignment="1">
      <alignment horizontal="left" vertical="center" wrapText="1"/>
    </xf>
    <xf numFmtId="0" fontId="0" fillId="0" borderId="0" xfId="0" applyAlignment="1">
      <alignment wrapText="1"/>
    </xf>
    <xf numFmtId="0" fontId="11" fillId="0" borderId="0" xfId="0" applyFont="1" applyAlignment="1">
      <alignment horizontal="center" vertical="center" wrapText="1"/>
    </xf>
    <xf numFmtId="0" fontId="4" fillId="0" borderId="0" xfId="0" applyFont="1" applyAlignment="1">
      <alignment horizont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2" fontId="5" fillId="0" borderId="3" xfId="0" applyNumberFormat="1" applyFont="1" applyBorder="1" applyAlignment="1">
      <alignment vertical="center" wrapText="1"/>
    </xf>
    <xf numFmtId="2" fontId="5" fillId="0" borderId="4" xfId="0" applyNumberFormat="1" applyFont="1" applyBorder="1" applyAlignment="1">
      <alignment vertical="center" wrapText="1"/>
    </xf>
  </cellXfs>
  <cellStyles count="4">
    <cellStyle name="Гиперссылка" xfId="1" builtinId="8"/>
    <cellStyle name="Обычный" xfId="0" builtinId="0"/>
    <cellStyle name="Обычный 2" xfId="2"/>
    <cellStyle name="Финансовый" xfId="3"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86;&#1080;%20&#1076;&#1086;&#1082;&#1091;&#1084;&#1077;&#1085;&#1090;&#1099;/&#1056;&#1072;&#1073;&#1086;&#1090;&#1072;/&#1069;&#1082;&#1086;&#1085;&#1086;&#1084;&#1080;&#1095;&#1077;&#1089;&#1082;&#1072;&#1103;%20&#1075;&#1088;&#1091;&#1087;&#1087;&#1072;/&#1042;&#1072;&#1083;&#1077;&#1085;&#1090;&#1080;&#1085;&#1072;/&#1041;&#1102;&#1076;&#1078;&#1077;&#1090;%202020%20&#1075;&#1086;&#1076;/&#1053;&#1086;&#1088;&#1084;&#1072;&#1090;&#1080;&#1074;%20&#1087;&#1086;%20&#1096;&#1082;&#1086;&#1083;&#1072;&#1084;%20&#1085;&#1072;%202020%20&#1075;&#1086;&#1076;/04%20&#1055;&#1088;&#1080;&#1083;&#1086;&#1078;&#1077;&#1085;&#1080;&#1077;%20&#1082;%20&#1085;&#1086;&#1088;&#1084;&#1072;&#1090;&#1080;&#1074;&#1085;&#1099;&#1080;%20&#1079;&#1072;&#1090;&#1088;&#1072;&#1090;&#1072;&#1084;%20&#1085;&#1072;%2016%2004%202020%20&#1075;&#1086;&#1076;%20&#1096;&#1082;&#1086;&#1083;&#109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1086;&#1080;%20&#1044;&#1086;&#1082;&#1091;&#1084;&#1077;&#1085;&#1090;&#1099;/&#1069;&#1082;&#1086;&#1085;&#1086;&#1084;&#1080;&#1095;&#1077;&#1089;&#1082;&#1072;&#1103;%20&#1075;&#1088;&#1091;&#1087;&#1087;&#1072;/&#1042;&#1072;&#1083;&#1077;&#1085;&#1090;&#1080;&#1085;&#1072;/&#1041;&#1102;&#1076;&#1078;&#1077;&#1090;%202020%20&#1075;&#1086;&#1076;/&#1053;&#1086;&#1088;&#1084;&#1072;&#1090;&#1080;&#1074;%20&#1087;&#1086;%20&#1096;&#1082;&#1086;&#1083;&#1072;&#1084;%20&#1085;&#1072;%202020%20&#1075;&#1086;&#1076;/03%20&#1055;&#1088;&#1080;&#1083;&#1086;&#1078;&#1077;&#1085;&#1080;&#1077;%20&#1082;%20&#1085;&#1086;&#1088;&#1084;&#1072;&#1090;&#1080;&#1074;&#1085;&#1099;&#1080;%20&#1079;&#1072;&#1090;&#1088;&#1072;&#1090;&#1072;&#1084;%20&#1085;&#1072;%2020%2003%202020%20&#1075;&#1086;&#1076;%20&#1096;&#1082;&#1086;&#1083;&#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Форма 2"/>
      <sheetName val="Форма 3"/>
      <sheetName val="Форма 4"/>
      <sheetName val="Форма 5"/>
      <sheetName val="Форма 6"/>
      <sheetName val="для приказа"/>
    </sheetNames>
    <sheetDataSet>
      <sheetData sheetId="0"/>
      <sheetData sheetId="1"/>
      <sheetData sheetId="2"/>
      <sheetData sheetId="3"/>
      <sheetData sheetId="4"/>
      <sheetData sheetId="5">
        <row r="8">
          <cell r="D8">
            <v>414491.21107266436</v>
          </cell>
        </row>
      </sheetData>
      <sheetData sheetId="6">
        <row r="8">
          <cell r="B8">
            <v>37462.975778546715</v>
          </cell>
        </row>
        <row r="21">
          <cell r="B21">
            <v>34319.952718676126</v>
          </cell>
        </row>
        <row r="38">
          <cell r="B38">
            <v>34319.952718676119</v>
          </cell>
        </row>
        <row r="55">
          <cell r="B55">
            <v>34319.952718676119</v>
          </cell>
        </row>
        <row r="72">
          <cell r="B72">
            <v>43050.000000000007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Форма 2"/>
      <sheetName val="Форма 3"/>
      <sheetName val="Форма 4"/>
      <sheetName val="Форма 5"/>
      <sheetName val="Форма 6"/>
      <sheetName val="для приказа"/>
    </sheetNames>
    <sheetDataSet>
      <sheetData sheetId="0"/>
      <sheetData sheetId="1"/>
      <sheetData sheetId="2"/>
      <sheetData sheetId="3"/>
      <sheetData sheetId="4"/>
      <sheetData sheetId="5">
        <row r="9">
          <cell r="D9">
            <v>565106.13347457629</v>
          </cell>
        </row>
        <row r="21">
          <cell r="D21">
            <v>386864.96760259179</v>
          </cell>
        </row>
        <row r="39">
          <cell r="D39">
            <v>443633.19654427643</v>
          </cell>
        </row>
        <row r="57">
          <cell r="D57">
            <v>58870.755939524839</v>
          </cell>
        </row>
        <row r="75">
          <cell r="D75">
            <v>84101.079913606911</v>
          </cell>
        </row>
      </sheetData>
      <sheetData sheetId="6">
        <row r="9">
          <cell r="B9">
            <v>32634.454342984413</v>
          </cell>
        </row>
        <row r="21">
          <cell r="C21">
            <v>5513.0237580993526</v>
          </cell>
        </row>
        <row r="38">
          <cell r="C38">
            <v>5513.0237580993526</v>
          </cell>
        </row>
        <row r="55">
          <cell r="C55">
            <v>5513.0237580993517</v>
          </cell>
        </row>
        <row r="72">
          <cell r="C72">
            <v>5513.0237580993517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consultantplus://offline/ref=0F40E7BB26451C12492B50E48F931904A283AEBF65E4E6A064F737C0i6z6I" TargetMode="External"/><Relationship Id="rId1" Type="http://schemas.openxmlformats.org/officeDocument/2006/relationships/hyperlink" Target="consultantplus://offline/ref=0F40E7BB26451C12492B4EE999FF440CA68FF2B663E7B1FF39F1609F36278DFFAC49D49C8BAE0C53EB5F3AiAzCI"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consultantplus://offline/ref=0F40E7BB26451C12492B50E48F931904A283AEBF65E4E6A064F737C0i6z6I" TargetMode="External"/><Relationship Id="rId1" Type="http://schemas.openxmlformats.org/officeDocument/2006/relationships/hyperlink" Target="consultantplus://offline/ref=0F40E7BB26451C12492B4EE999FF440CA68FF2B663E7B1FF39F1609F36278DFFAC49D49C8BAE0C53EB5F3AiAzCI"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consultantplus://offline/ref=0F40E7BB26451C12492B50E48F931904A283AEBF65E4E6A064F737C0i6z6I" TargetMode="External"/><Relationship Id="rId1" Type="http://schemas.openxmlformats.org/officeDocument/2006/relationships/hyperlink" Target="consultantplus://offline/ref=0F40E7BB26451C12492B4EE999FF440CA68FF2B663E7B1FF39F1609F36278DFFAC49D49C8BAE0C53EB5F3AiAzCI"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consultantplus://offline/ref=0F40E7BB26451C12492B50E48F931904A283AEBF65E4E6A064F737C0i6z6I" TargetMode="External"/><Relationship Id="rId1" Type="http://schemas.openxmlformats.org/officeDocument/2006/relationships/hyperlink" Target="consultantplus://offline/ref=0F40E7BB26451C12492B4EE999FF440CA68FF2B663E7B1FF39F1609F36278DFFAC49D49C8BAE0C53EB5F3AiAzCI"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consultantplus://offline/ref=0F40E7BB26451C12492B50E48F931904A283AEBF65E4E6A064F737C0i6z6I" TargetMode="External"/><Relationship Id="rId1" Type="http://schemas.openxmlformats.org/officeDocument/2006/relationships/hyperlink" Target="consultantplus://offline/ref=0F40E7BB26451C12492B4EE999FF440CA68FF2B663E7B1FF39F1609F36278DFFAC49D49C8BAE0C53EB5F3AiAzCI"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consultantplus://offline/ref=0F40E7BB26451C12492B50E48F931904A283AEBF65E4E6A064F737C0i6z6I" TargetMode="External"/><Relationship Id="rId1" Type="http://schemas.openxmlformats.org/officeDocument/2006/relationships/hyperlink" Target="consultantplus://offline/ref=0F40E7BB26451C12492B4EE999FF440CA68FF2B663E7B1FF39F1609F36278DFFAC49D49C8BAE0C53EB5F3AiAzCI"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consultantplus://offline/ref=0F40E7BB26451C12492B50E48F931904A283AEBF65E4E6A064F737C0i6z6I" TargetMode="External"/><Relationship Id="rId1" Type="http://schemas.openxmlformats.org/officeDocument/2006/relationships/hyperlink" Target="consultantplus://offline/ref=0F40E7BB26451C12492B4EE999FF440CA68FF2B663E7B1FF39F1609F36278DFFAC49D49C8BAE0C53EB5F3AiAzCI"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consultantplus://offline/ref=0F40E7BB26451C12492B4EE999FF440CA68FF2B663E7B1FF39F1609F36278DFFAC49D49C8BAE0C53EB5F3AiAzCI" TargetMode="External"/><Relationship Id="rId1" Type="http://schemas.openxmlformats.org/officeDocument/2006/relationships/hyperlink" Target="consultantplus://offline/ref=0F40E7BB26451C12492B50E48F931904A283AEBF65E4E6A064F737C0i6z6I"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consultantplus://offline/ref=0F40E7BB26451C12492B50E48F931904A283AEBF65E4E6A064F737C0i6z6I" TargetMode="External"/><Relationship Id="rId1" Type="http://schemas.openxmlformats.org/officeDocument/2006/relationships/hyperlink" Target="consultantplus://offline/ref=0F40E7BB26451C12492B4EE999FF440CA68FF2B663E7B1FF39F1609F36278DFFAC49D49C8BAE0C53EB5F3AiAzCI" TargetMode="External"/></Relationships>
</file>

<file path=xl/worksheets/_rels/sheet19.xml.rels><?xml version="1.0" encoding="UTF-8" standalone="yes"?>
<Relationships xmlns="http://schemas.openxmlformats.org/package/2006/relationships"><Relationship Id="rId2" Type="http://schemas.openxmlformats.org/officeDocument/2006/relationships/hyperlink" Target="consultantplus://offline/ref=0F40E7BB26451C12492B50E48F931904A283AEBF65E4E6A064F737C0i6z6I" TargetMode="External"/><Relationship Id="rId1" Type="http://schemas.openxmlformats.org/officeDocument/2006/relationships/hyperlink" Target="consultantplus://offline/ref=0F40E7BB26451C12492B4EE999FF440CA68FF2B663E7B1FF39F1609F36278DFFAC49D49C8BAE0C53EB5F3AiAzCI"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consultantplus://offline/ref=86A2813B249AD97AAAD03652F510E7DC8C4294650373360E7873D7F1D0F8A06BC99EB3EFA084136F1C95676835t1fAN" TargetMode="External"/><Relationship Id="rId3" Type="http://schemas.openxmlformats.org/officeDocument/2006/relationships/hyperlink" Target="consultantplus://offline/ref=86A2813B249AD97AAAD03652F510E7DC8C4390610F7F360E7873D7F1D0F8A06BC99EB3EFA084136F1C95676835t1fAN" TargetMode="External"/><Relationship Id="rId7" Type="http://schemas.openxmlformats.org/officeDocument/2006/relationships/hyperlink" Target="consultantplus://offline/ref=86A2813B249AD97AAAD03652F510E7DC8C4390610F7F360E7873D7F1D0F8A06BC99EB3EFA084136F1C95676835t1fAN" TargetMode="External"/><Relationship Id="rId2" Type="http://schemas.openxmlformats.org/officeDocument/2006/relationships/hyperlink" Target="consultantplus://offline/ref=86A2813B249AD97AAAD03652F510E7DC8C4292650376360E7873D7F1D0F8A06BDB9EEBE1A0800B6449DA213D3A1BFB665A6CB27707DCt0f7N" TargetMode="External"/><Relationship Id="rId1" Type="http://schemas.openxmlformats.org/officeDocument/2006/relationships/hyperlink" Target="consultantplus://offline/ref=86A2813B249AD97AAAD03652F510E7DC8C4390610F7F360E7873D7F1D0F8A06BC99EB3EFA084136F1C95676835t1fAN" TargetMode="External"/><Relationship Id="rId6" Type="http://schemas.openxmlformats.org/officeDocument/2006/relationships/hyperlink" Target="consultantplus://offline/ref=86A2813B249AD97AAAD03652F510E7DC8C4294650373360E7873D7F1D0F8A06BC99EB3EFA084136F1C95676835t1fAN" TargetMode="External"/><Relationship Id="rId5" Type="http://schemas.openxmlformats.org/officeDocument/2006/relationships/hyperlink" Target="consultantplus://offline/ref=86A2813B249AD97AAAD03652F510E7DC8C4390610F7F360E7873D7F1D0F8A06BC99EB3EFA084136F1C95676835t1fAN" TargetMode="External"/><Relationship Id="rId4" Type="http://schemas.openxmlformats.org/officeDocument/2006/relationships/hyperlink" Target="consultantplus://offline/ref=86A2813B249AD97AAAD03652F510E7DC8C4390610F7F360E7873D7F1D0F8A06BC99EB3EFA084136F1C95676835t1fAN" TargetMode="External"/><Relationship Id="rId9"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consultantplus://offline/ref=0F40E7BB26451C12492B50E48F931904A283AEBF65E4E6A064F737C0i6z6I" TargetMode="External"/><Relationship Id="rId1" Type="http://schemas.openxmlformats.org/officeDocument/2006/relationships/hyperlink" Target="consultantplus://offline/ref=0F40E7BB26451C12492B4EE999FF440CA68FF2B663E7B1FF39F1609F36278DFFAC49D49C8BAE0C53EB5F3AiAzCI"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consultantplus://offline/ref=0F40E7BB26451C12492B50E48F931904A283AEBF65E4E6A064F737C0i6z6I" TargetMode="External"/><Relationship Id="rId1" Type="http://schemas.openxmlformats.org/officeDocument/2006/relationships/hyperlink" Target="consultantplus://offline/ref=0F40E7BB26451C12492B4EE999FF440CA68FF2B663E7B1FF39F1609F36278DFFAC49D49C8BAE0C53EB5F3AiAzCI"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consultantplus://offline/ref=0F40E7BB26451C12492B50E48F931904A283AEBF65E4E6A064F737C0i6z6I" TargetMode="External"/><Relationship Id="rId1" Type="http://schemas.openxmlformats.org/officeDocument/2006/relationships/hyperlink" Target="consultantplus://offline/ref=0F40E7BB26451C12492B4EE999FF440CA68FF2B663E7B1FF39F1609F36278DFFAC49D49C8BAE0C53EB5F3AiAzCI" TargetMode="External"/></Relationships>
</file>

<file path=xl/worksheets/_rels/sheet23.xml.rels><?xml version="1.0" encoding="UTF-8" standalone="yes"?>
<Relationships xmlns="http://schemas.openxmlformats.org/package/2006/relationships"><Relationship Id="rId2" Type="http://schemas.openxmlformats.org/officeDocument/2006/relationships/hyperlink" Target="consultantplus://offline/ref=0F40E7BB26451C12492B50E48F931904A283AEBF65E4E6A064F737C0i6z6I" TargetMode="External"/><Relationship Id="rId1" Type="http://schemas.openxmlformats.org/officeDocument/2006/relationships/hyperlink" Target="consultantplus://offline/ref=0F40E7BB26451C12492B4EE999FF440CA68FF2B663E7B1FF39F1609F36278DFFAC49D49C8BAE0C53EB5F3AiAzCI"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consultantplus://offline/ref=0F40E7BB26451C12492B50E48F931904A283AEBF65E4E6A064F737C0i6z6I" TargetMode="External"/><Relationship Id="rId1" Type="http://schemas.openxmlformats.org/officeDocument/2006/relationships/hyperlink" Target="consultantplus://offline/ref=0F40E7BB26451C12492B4EE999FF440CA68FF2B663E7B1FF39F1609F36278DFFAC49D49C8BAE0C53EB5F3AiAzCI"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consultantplus://offline/ref=0F40E7BB26451C12492B50E48F931904A283AEBF65E4E6A064F737C0i6z6I" TargetMode="External"/><Relationship Id="rId1" Type="http://schemas.openxmlformats.org/officeDocument/2006/relationships/hyperlink" Target="consultantplus://offline/ref=0F40E7BB26451C12492B4EE999FF440CA68FF2B663E7B1FF39F1609F36278DFFAC49D49C8BAE0C53EB5F3AiAzCI"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consultantplus://offline/ref=0F40E7BB26451C12492B50E48F931904A283AEBF65E4E6A064F737C0i6z6I" TargetMode="External"/><Relationship Id="rId1" Type="http://schemas.openxmlformats.org/officeDocument/2006/relationships/hyperlink" Target="consultantplus://offline/ref=0F40E7BB26451C12492B4EE999FF440CA68FF2B663E7B1FF39F1609F36278DFFAC49D49C8BAE0C53EB5F3AiAzCI"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consultantplus://offline/ref=A2ECB452F8E5362CD0FEE52CC81184833078A2860C59C54E4FB28E44A6x8PAJ" TargetMode="External"/><Relationship Id="rId1" Type="http://schemas.openxmlformats.org/officeDocument/2006/relationships/hyperlink" Target="consultantplus://offline/ref=A2ECB452F8E5362CD0FEE52CC81184833078A2810B5FC54E4FB28E44A6x8PAJ"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consultantplus://offline/ref=0F40E7BB26451C12492B50E48F931904A283AEBF65E4E6A064F737C0i6z6I" TargetMode="External"/><Relationship Id="rId1" Type="http://schemas.openxmlformats.org/officeDocument/2006/relationships/hyperlink" Target="consultantplus://offline/ref=0F40E7BB26451C12492B4EE999FF440CA68FF2B663E7B1FF39F1609F36278DFFAC49D49C8BAE0C53EB5F3AiAzCI"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consultantplus://offline/ref=0F40E7BB26451C12492B50E48F931904A283AEBF65E4E6A064F737C0i6z6I" TargetMode="External"/><Relationship Id="rId1" Type="http://schemas.openxmlformats.org/officeDocument/2006/relationships/hyperlink" Target="consultantplus://offline/ref=0F40E7BB26451C12492B4EE999FF440CA68FF2B663E7B1FF39F1609F36278DFFAC49D49C8BAE0C53EB5F3AiAzCI"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consultantplus://offline/ref=0F40E7BB26451C12492B50E48F931904A283AEBF65E4E6A064F737C0i6z6I" TargetMode="External"/><Relationship Id="rId1" Type="http://schemas.openxmlformats.org/officeDocument/2006/relationships/hyperlink" Target="consultantplus://offline/ref=0F40E7BB26451C12492B4EE999FF440CA68FF2B663E7B1FF39F1609F36278DFFAC49D49C8BAE0C53EB5F3AiAzCI"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consultantplus://offline/ref=0F40E7BB26451C12492B50E48F931904A283AEBF65E4E6A064F737C0i6z6I" TargetMode="External"/><Relationship Id="rId1" Type="http://schemas.openxmlformats.org/officeDocument/2006/relationships/hyperlink" Target="consultantplus://offline/ref=0F40E7BB26451C12492B4EE999FF440CA68FF2B663E7B1FF39F1609F36278DFFAC49D49C8BAE0C53EB5F3AiAzC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FY141"/>
  <sheetViews>
    <sheetView tabSelected="1" topLeftCell="A9" workbookViewId="0">
      <selection activeCell="DF51" sqref="DF51:DR52"/>
    </sheetView>
  </sheetViews>
  <sheetFormatPr defaultColWidth="0.7265625" defaultRowHeight="10.5" x14ac:dyDescent="0.25"/>
  <cols>
    <col min="1" max="5" width="0.7265625" style="182"/>
    <col min="6" max="6" width="1.1796875" style="182" customWidth="1"/>
    <col min="7" max="9" width="0.7265625" style="182"/>
    <col min="10" max="10" width="2" style="182" customWidth="1"/>
    <col min="11" max="18" width="0.7265625" style="182"/>
    <col min="19" max="19" width="0.7265625" style="182" customWidth="1"/>
    <col min="20" max="46" width="0.7265625" style="182"/>
    <col min="47" max="47" width="0.453125" style="182" customWidth="1"/>
    <col min="48" max="49" width="0.7265625" style="182" hidden="1" customWidth="1"/>
    <col min="50" max="65" width="0.7265625" style="182"/>
    <col min="66" max="66" width="0.1796875" style="182" customWidth="1"/>
    <col min="67" max="67" width="0.1796875" style="182" hidden="1" customWidth="1"/>
    <col min="68" max="70" width="0.7265625" style="182" hidden="1" customWidth="1"/>
    <col min="71" max="71" width="0.54296875" style="182" hidden="1" customWidth="1"/>
    <col min="72" max="76" width="0.7265625" style="182" hidden="1" customWidth="1"/>
    <col min="77" max="81" width="0.7265625" style="182"/>
    <col min="82" max="82" width="0.7265625" style="182" customWidth="1"/>
    <col min="83" max="83" width="0.81640625" style="182" customWidth="1"/>
    <col min="84" max="84" width="0.453125" style="182" customWidth="1"/>
    <col min="85" max="85" width="0.7265625" style="182"/>
    <col min="86" max="86" width="1.54296875" style="182" customWidth="1"/>
    <col min="87" max="103" width="0.7265625" style="182"/>
    <col min="104" max="105" width="0.7265625" style="182" customWidth="1"/>
    <col min="106" max="107" width="0.7265625" style="182" hidden="1" customWidth="1"/>
    <col min="108" max="108" width="0.453125" style="182" customWidth="1"/>
    <col min="109" max="109" width="0.7265625" style="182" hidden="1" customWidth="1"/>
    <col min="110" max="121" width="0.7265625" style="182"/>
    <col min="122" max="122" width="2.54296875" style="182" customWidth="1"/>
    <col min="123" max="134" width="0.7265625" style="182"/>
    <col min="135" max="135" width="2.453125" style="182" customWidth="1"/>
    <col min="136" max="147" width="0.7265625" style="182"/>
    <col min="148" max="148" width="2.26953125" style="182" customWidth="1"/>
    <col min="149" max="158" width="0.7265625" style="182"/>
    <col min="159" max="160" width="0.7265625" style="182" hidden="1" customWidth="1"/>
    <col min="161" max="161" width="2.1796875" style="182" customWidth="1"/>
    <col min="162" max="274" width="0.7265625" style="182"/>
    <col min="275" max="275" width="0.7265625" style="182" customWidth="1"/>
    <col min="276" max="321" width="0.7265625" style="182"/>
    <col min="322" max="322" width="0.7265625" style="182" customWidth="1"/>
    <col min="323" max="325" width="0.7265625" style="182"/>
    <col min="326" max="326" width="0.7265625" style="182" customWidth="1"/>
    <col min="327" max="337" width="0.7265625" style="182"/>
    <col min="338" max="339" width="0.7265625" style="182" customWidth="1"/>
    <col min="340" max="359" width="0.7265625" style="182"/>
    <col min="360" max="361" width="0.7265625" style="182" customWidth="1"/>
    <col min="362" max="363" width="0" style="182" hidden="1" customWidth="1"/>
    <col min="364" max="364" width="0.453125" style="182" customWidth="1"/>
    <col min="365" max="365" width="0" style="182" hidden="1" customWidth="1"/>
    <col min="366" max="414" width="0.7265625" style="182"/>
    <col min="415" max="416" width="0" style="182" hidden="1" customWidth="1"/>
    <col min="417" max="530" width="0.7265625" style="182"/>
    <col min="531" max="531" width="0.7265625" style="182" customWidth="1"/>
    <col min="532" max="577" width="0.7265625" style="182"/>
    <col min="578" max="578" width="0.7265625" style="182" customWidth="1"/>
    <col min="579" max="581" width="0.7265625" style="182"/>
    <col min="582" max="582" width="0.7265625" style="182" customWidth="1"/>
    <col min="583" max="593" width="0.7265625" style="182"/>
    <col min="594" max="595" width="0.7265625" style="182" customWidth="1"/>
    <col min="596" max="615" width="0.7265625" style="182"/>
    <col min="616" max="617" width="0.7265625" style="182" customWidth="1"/>
    <col min="618" max="619" width="0" style="182" hidden="1" customWidth="1"/>
    <col min="620" max="620" width="0.453125" style="182" customWidth="1"/>
    <col min="621" max="621" width="0" style="182" hidden="1" customWidth="1"/>
    <col min="622" max="670" width="0.7265625" style="182"/>
    <col min="671" max="672" width="0" style="182" hidden="1" customWidth="1"/>
    <col min="673" max="786" width="0.7265625" style="182"/>
    <col min="787" max="787" width="0.7265625" style="182" customWidth="1"/>
    <col min="788" max="833" width="0.7265625" style="182"/>
    <col min="834" max="834" width="0.7265625" style="182" customWidth="1"/>
    <col min="835" max="837" width="0.7265625" style="182"/>
    <col min="838" max="838" width="0.7265625" style="182" customWidth="1"/>
    <col min="839" max="849" width="0.7265625" style="182"/>
    <col min="850" max="851" width="0.7265625" style="182" customWidth="1"/>
    <col min="852" max="871" width="0.7265625" style="182"/>
    <col min="872" max="873" width="0.7265625" style="182" customWidth="1"/>
    <col min="874" max="875" width="0" style="182" hidden="1" customWidth="1"/>
    <col min="876" max="876" width="0.453125" style="182" customWidth="1"/>
    <col min="877" max="877" width="0" style="182" hidden="1" customWidth="1"/>
    <col min="878" max="926" width="0.7265625" style="182"/>
    <col min="927" max="928" width="0" style="182" hidden="1" customWidth="1"/>
    <col min="929" max="1042" width="0.7265625" style="182"/>
    <col min="1043" max="1043" width="0.7265625" style="182" customWidth="1"/>
    <col min="1044" max="1089" width="0.7265625" style="182"/>
    <col min="1090" max="1090" width="0.7265625" style="182" customWidth="1"/>
    <col min="1091" max="1093" width="0.7265625" style="182"/>
    <col min="1094" max="1094" width="0.7265625" style="182" customWidth="1"/>
    <col min="1095" max="1105" width="0.7265625" style="182"/>
    <col min="1106" max="1107" width="0.7265625" style="182" customWidth="1"/>
    <col min="1108" max="1127" width="0.7265625" style="182"/>
    <col min="1128" max="1129" width="0.7265625" style="182" customWidth="1"/>
    <col min="1130" max="1131" width="0" style="182" hidden="1" customWidth="1"/>
    <col min="1132" max="1132" width="0.453125" style="182" customWidth="1"/>
    <col min="1133" max="1133" width="0" style="182" hidden="1" customWidth="1"/>
    <col min="1134" max="1182" width="0.7265625" style="182"/>
    <col min="1183" max="1184" width="0" style="182" hidden="1" customWidth="1"/>
    <col min="1185" max="1298" width="0.7265625" style="182"/>
    <col min="1299" max="1299" width="0.7265625" style="182" customWidth="1"/>
    <col min="1300" max="1345" width="0.7265625" style="182"/>
    <col min="1346" max="1346" width="0.7265625" style="182" customWidth="1"/>
    <col min="1347" max="1349" width="0.7265625" style="182"/>
    <col min="1350" max="1350" width="0.7265625" style="182" customWidth="1"/>
    <col min="1351" max="1361" width="0.7265625" style="182"/>
    <col min="1362" max="1363" width="0.7265625" style="182" customWidth="1"/>
    <col min="1364" max="1383" width="0.7265625" style="182"/>
    <col min="1384" max="1385" width="0.7265625" style="182" customWidth="1"/>
    <col min="1386" max="1387" width="0" style="182" hidden="1" customWidth="1"/>
    <col min="1388" max="1388" width="0.453125" style="182" customWidth="1"/>
    <col min="1389" max="1389" width="0" style="182" hidden="1" customWidth="1"/>
    <col min="1390" max="1438" width="0.7265625" style="182"/>
    <col min="1439" max="1440" width="0" style="182" hidden="1" customWidth="1"/>
    <col min="1441" max="1554" width="0.7265625" style="182"/>
    <col min="1555" max="1555" width="0.7265625" style="182" customWidth="1"/>
    <col min="1556" max="1601" width="0.7265625" style="182"/>
    <col min="1602" max="1602" width="0.7265625" style="182" customWidth="1"/>
    <col min="1603" max="1605" width="0.7265625" style="182"/>
    <col min="1606" max="1606" width="0.7265625" style="182" customWidth="1"/>
    <col min="1607" max="1617" width="0.7265625" style="182"/>
    <col min="1618" max="1619" width="0.7265625" style="182" customWidth="1"/>
    <col min="1620" max="1639" width="0.7265625" style="182"/>
    <col min="1640" max="1641" width="0.7265625" style="182" customWidth="1"/>
    <col min="1642" max="1643" width="0" style="182" hidden="1" customWidth="1"/>
    <col min="1644" max="1644" width="0.453125" style="182" customWidth="1"/>
    <col min="1645" max="1645" width="0" style="182" hidden="1" customWidth="1"/>
    <col min="1646" max="1694" width="0.7265625" style="182"/>
    <col min="1695" max="1696" width="0" style="182" hidden="1" customWidth="1"/>
    <col min="1697" max="1810" width="0.7265625" style="182"/>
    <col min="1811" max="1811" width="0.7265625" style="182" customWidth="1"/>
    <col min="1812" max="1857" width="0.7265625" style="182"/>
    <col min="1858" max="1858" width="0.7265625" style="182" customWidth="1"/>
    <col min="1859" max="1861" width="0.7265625" style="182"/>
    <col min="1862" max="1862" width="0.7265625" style="182" customWidth="1"/>
    <col min="1863" max="1873" width="0.7265625" style="182"/>
    <col min="1874" max="1875" width="0.7265625" style="182" customWidth="1"/>
    <col min="1876" max="1895" width="0.7265625" style="182"/>
    <col min="1896" max="1897" width="0.7265625" style="182" customWidth="1"/>
    <col min="1898" max="1899" width="0" style="182" hidden="1" customWidth="1"/>
    <col min="1900" max="1900" width="0.453125" style="182" customWidth="1"/>
    <col min="1901" max="1901" width="0" style="182" hidden="1" customWidth="1"/>
    <col min="1902" max="1950" width="0.7265625" style="182"/>
    <col min="1951" max="1952" width="0" style="182" hidden="1" customWidth="1"/>
    <col min="1953" max="2066" width="0.7265625" style="182"/>
    <col min="2067" max="2067" width="0.7265625" style="182" customWidth="1"/>
    <col min="2068" max="2113" width="0.7265625" style="182"/>
    <col min="2114" max="2114" width="0.7265625" style="182" customWidth="1"/>
    <col min="2115" max="2117" width="0.7265625" style="182"/>
    <col min="2118" max="2118" width="0.7265625" style="182" customWidth="1"/>
    <col min="2119" max="2129" width="0.7265625" style="182"/>
    <col min="2130" max="2131" width="0.7265625" style="182" customWidth="1"/>
    <col min="2132" max="2151" width="0.7265625" style="182"/>
    <col min="2152" max="2153" width="0.7265625" style="182" customWidth="1"/>
    <col min="2154" max="2155" width="0" style="182" hidden="1" customWidth="1"/>
    <col min="2156" max="2156" width="0.453125" style="182" customWidth="1"/>
    <col min="2157" max="2157" width="0" style="182" hidden="1" customWidth="1"/>
    <col min="2158" max="2206" width="0.7265625" style="182"/>
    <col min="2207" max="2208" width="0" style="182" hidden="1" customWidth="1"/>
    <col min="2209" max="2322" width="0.7265625" style="182"/>
    <col min="2323" max="2323" width="0.7265625" style="182" customWidth="1"/>
    <col min="2324" max="2369" width="0.7265625" style="182"/>
    <col min="2370" max="2370" width="0.7265625" style="182" customWidth="1"/>
    <col min="2371" max="2373" width="0.7265625" style="182"/>
    <col min="2374" max="2374" width="0.7265625" style="182" customWidth="1"/>
    <col min="2375" max="2385" width="0.7265625" style="182"/>
    <col min="2386" max="2387" width="0.7265625" style="182" customWidth="1"/>
    <col min="2388" max="2407" width="0.7265625" style="182"/>
    <col min="2408" max="2409" width="0.7265625" style="182" customWidth="1"/>
    <col min="2410" max="2411" width="0" style="182" hidden="1" customWidth="1"/>
    <col min="2412" max="2412" width="0.453125" style="182" customWidth="1"/>
    <col min="2413" max="2413" width="0" style="182" hidden="1" customWidth="1"/>
    <col min="2414" max="2462" width="0.7265625" style="182"/>
    <col min="2463" max="2464" width="0" style="182" hidden="1" customWidth="1"/>
    <col min="2465" max="2578" width="0.7265625" style="182"/>
    <col min="2579" max="2579" width="0.7265625" style="182" customWidth="1"/>
    <col min="2580" max="2625" width="0.7265625" style="182"/>
    <col min="2626" max="2626" width="0.7265625" style="182" customWidth="1"/>
    <col min="2627" max="2629" width="0.7265625" style="182"/>
    <col min="2630" max="2630" width="0.7265625" style="182" customWidth="1"/>
    <col min="2631" max="2641" width="0.7265625" style="182"/>
    <col min="2642" max="2643" width="0.7265625" style="182" customWidth="1"/>
    <col min="2644" max="2663" width="0.7265625" style="182"/>
    <col min="2664" max="2665" width="0.7265625" style="182" customWidth="1"/>
    <col min="2666" max="2667" width="0" style="182" hidden="1" customWidth="1"/>
    <col min="2668" max="2668" width="0.453125" style="182" customWidth="1"/>
    <col min="2669" max="2669" width="0" style="182" hidden="1" customWidth="1"/>
    <col min="2670" max="2718" width="0.7265625" style="182"/>
    <col min="2719" max="2720" width="0" style="182" hidden="1" customWidth="1"/>
    <col min="2721" max="2834" width="0.7265625" style="182"/>
    <col min="2835" max="2835" width="0.7265625" style="182" customWidth="1"/>
    <col min="2836" max="2881" width="0.7265625" style="182"/>
    <col min="2882" max="2882" width="0.7265625" style="182" customWidth="1"/>
    <col min="2883" max="2885" width="0.7265625" style="182"/>
    <col min="2886" max="2886" width="0.7265625" style="182" customWidth="1"/>
    <col min="2887" max="2897" width="0.7265625" style="182"/>
    <col min="2898" max="2899" width="0.7265625" style="182" customWidth="1"/>
    <col min="2900" max="2919" width="0.7265625" style="182"/>
    <col min="2920" max="2921" width="0.7265625" style="182" customWidth="1"/>
    <col min="2922" max="2923" width="0" style="182" hidden="1" customWidth="1"/>
    <col min="2924" max="2924" width="0.453125" style="182" customWidth="1"/>
    <col min="2925" max="2925" width="0" style="182" hidden="1" customWidth="1"/>
    <col min="2926" max="2974" width="0.7265625" style="182"/>
    <col min="2975" max="2976" width="0" style="182" hidden="1" customWidth="1"/>
    <col min="2977" max="3090" width="0.7265625" style="182"/>
    <col min="3091" max="3091" width="0.7265625" style="182" customWidth="1"/>
    <col min="3092" max="3137" width="0.7265625" style="182"/>
    <col min="3138" max="3138" width="0.7265625" style="182" customWidth="1"/>
    <col min="3139" max="3141" width="0.7265625" style="182"/>
    <col min="3142" max="3142" width="0.7265625" style="182" customWidth="1"/>
    <col min="3143" max="3153" width="0.7265625" style="182"/>
    <col min="3154" max="3155" width="0.7265625" style="182" customWidth="1"/>
    <col min="3156" max="3175" width="0.7265625" style="182"/>
    <col min="3176" max="3177" width="0.7265625" style="182" customWidth="1"/>
    <col min="3178" max="3179" width="0" style="182" hidden="1" customWidth="1"/>
    <col min="3180" max="3180" width="0.453125" style="182" customWidth="1"/>
    <col min="3181" max="3181" width="0" style="182" hidden="1" customWidth="1"/>
    <col min="3182" max="3230" width="0.7265625" style="182"/>
    <col min="3231" max="3232" width="0" style="182" hidden="1" customWidth="1"/>
    <col min="3233" max="3346" width="0.7265625" style="182"/>
    <col min="3347" max="3347" width="0.7265625" style="182" customWidth="1"/>
    <col min="3348" max="3393" width="0.7265625" style="182"/>
    <col min="3394" max="3394" width="0.7265625" style="182" customWidth="1"/>
    <col min="3395" max="3397" width="0.7265625" style="182"/>
    <col min="3398" max="3398" width="0.7265625" style="182" customWidth="1"/>
    <col min="3399" max="3409" width="0.7265625" style="182"/>
    <col min="3410" max="3411" width="0.7265625" style="182" customWidth="1"/>
    <col min="3412" max="3431" width="0.7265625" style="182"/>
    <col min="3432" max="3433" width="0.7265625" style="182" customWidth="1"/>
    <col min="3434" max="3435" width="0" style="182" hidden="1" customWidth="1"/>
    <col min="3436" max="3436" width="0.453125" style="182" customWidth="1"/>
    <col min="3437" max="3437" width="0" style="182" hidden="1" customWidth="1"/>
    <col min="3438" max="3486" width="0.7265625" style="182"/>
    <col min="3487" max="3488" width="0" style="182" hidden="1" customWidth="1"/>
    <col min="3489" max="3602" width="0.7265625" style="182"/>
    <col min="3603" max="3603" width="0.7265625" style="182" customWidth="1"/>
    <col min="3604" max="3649" width="0.7265625" style="182"/>
    <col min="3650" max="3650" width="0.7265625" style="182" customWidth="1"/>
    <col min="3651" max="3653" width="0.7265625" style="182"/>
    <col min="3654" max="3654" width="0.7265625" style="182" customWidth="1"/>
    <col min="3655" max="3665" width="0.7265625" style="182"/>
    <col min="3666" max="3667" width="0.7265625" style="182" customWidth="1"/>
    <col min="3668" max="3687" width="0.7265625" style="182"/>
    <col min="3688" max="3689" width="0.7265625" style="182" customWidth="1"/>
    <col min="3690" max="3691" width="0" style="182" hidden="1" customWidth="1"/>
    <col min="3692" max="3692" width="0.453125" style="182" customWidth="1"/>
    <col min="3693" max="3693" width="0" style="182" hidden="1" customWidth="1"/>
    <col min="3694" max="3742" width="0.7265625" style="182"/>
    <col min="3743" max="3744" width="0" style="182" hidden="1" customWidth="1"/>
    <col min="3745" max="3858" width="0.7265625" style="182"/>
    <col min="3859" max="3859" width="0.7265625" style="182" customWidth="1"/>
    <col min="3860" max="3905" width="0.7265625" style="182"/>
    <col min="3906" max="3906" width="0.7265625" style="182" customWidth="1"/>
    <col min="3907" max="3909" width="0.7265625" style="182"/>
    <col min="3910" max="3910" width="0.7265625" style="182" customWidth="1"/>
    <col min="3911" max="3921" width="0.7265625" style="182"/>
    <col min="3922" max="3923" width="0.7265625" style="182" customWidth="1"/>
    <col min="3924" max="3943" width="0.7265625" style="182"/>
    <col min="3944" max="3945" width="0.7265625" style="182" customWidth="1"/>
    <col min="3946" max="3947" width="0" style="182" hidden="1" customWidth="1"/>
    <col min="3948" max="3948" width="0.453125" style="182" customWidth="1"/>
    <col min="3949" max="3949" width="0" style="182" hidden="1" customWidth="1"/>
    <col min="3950" max="3998" width="0.7265625" style="182"/>
    <col min="3999" max="4000" width="0" style="182" hidden="1" customWidth="1"/>
    <col min="4001" max="4114" width="0.7265625" style="182"/>
    <col min="4115" max="4115" width="0.7265625" style="182" customWidth="1"/>
    <col min="4116" max="4161" width="0.7265625" style="182"/>
    <col min="4162" max="4162" width="0.7265625" style="182" customWidth="1"/>
    <col min="4163" max="4165" width="0.7265625" style="182"/>
    <col min="4166" max="4166" width="0.7265625" style="182" customWidth="1"/>
    <col min="4167" max="4177" width="0.7265625" style="182"/>
    <col min="4178" max="4179" width="0.7265625" style="182" customWidth="1"/>
    <col min="4180" max="4199" width="0.7265625" style="182"/>
    <col min="4200" max="4201" width="0.7265625" style="182" customWidth="1"/>
    <col min="4202" max="4203" width="0" style="182" hidden="1" customWidth="1"/>
    <col min="4204" max="4204" width="0.453125" style="182" customWidth="1"/>
    <col min="4205" max="4205" width="0" style="182" hidden="1" customWidth="1"/>
    <col min="4206" max="4254" width="0.7265625" style="182"/>
    <col min="4255" max="4256" width="0" style="182" hidden="1" customWidth="1"/>
    <col min="4257" max="4370" width="0.7265625" style="182"/>
    <col min="4371" max="4371" width="0.7265625" style="182" customWidth="1"/>
    <col min="4372" max="4417" width="0.7265625" style="182"/>
    <col min="4418" max="4418" width="0.7265625" style="182" customWidth="1"/>
    <col min="4419" max="4421" width="0.7265625" style="182"/>
    <col min="4422" max="4422" width="0.7265625" style="182" customWidth="1"/>
    <col min="4423" max="4433" width="0.7265625" style="182"/>
    <col min="4434" max="4435" width="0.7265625" style="182" customWidth="1"/>
    <col min="4436" max="4455" width="0.7265625" style="182"/>
    <col min="4456" max="4457" width="0.7265625" style="182" customWidth="1"/>
    <col min="4458" max="4459" width="0" style="182" hidden="1" customWidth="1"/>
    <col min="4460" max="4460" width="0.453125" style="182" customWidth="1"/>
    <col min="4461" max="4461" width="0" style="182" hidden="1" customWidth="1"/>
    <col min="4462" max="4510" width="0.7265625" style="182"/>
    <col min="4511" max="4512" width="0" style="182" hidden="1" customWidth="1"/>
    <col min="4513" max="4626" width="0.7265625" style="182"/>
    <col min="4627" max="4627" width="0.7265625" style="182" customWidth="1"/>
    <col min="4628" max="4673" width="0.7265625" style="182"/>
    <col min="4674" max="4674" width="0.7265625" style="182" customWidth="1"/>
    <col min="4675" max="4677" width="0.7265625" style="182"/>
    <col min="4678" max="4678" width="0.7265625" style="182" customWidth="1"/>
    <col min="4679" max="4689" width="0.7265625" style="182"/>
    <col min="4690" max="4691" width="0.7265625" style="182" customWidth="1"/>
    <col min="4692" max="4711" width="0.7265625" style="182"/>
    <col min="4712" max="4713" width="0.7265625" style="182" customWidth="1"/>
    <col min="4714" max="4715" width="0" style="182" hidden="1" customWidth="1"/>
    <col min="4716" max="4716" width="0.453125" style="182" customWidth="1"/>
    <col min="4717" max="4717" width="0" style="182" hidden="1" customWidth="1"/>
    <col min="4718" max="4766" width="0.7265625" style="182"/>
    <col min="4767" max="4768" width="0" style="182" hidden="1" customWidth="1"/>
    <col min="4769" max="4882" width="0.7265625" style="182"/>
    <col min="4883" max="4883" width="0.7265625" style="182" customWidth="1"/>
    <col min="4884" max="4929" width="0.7265625" style="182"/>
    <col min="4930" max="4930" width="0.7265625" style="182" customWidth="1"/>
    <col min="4931" max="4933" width="0.7265625" style="182"/>
    <col min="4934" max="4934" width="0.7265625" style="182" customWidth="1"/>
    <col min="4935" max="4945" width="0.7265625" style="182"/>
    <col min="4946" max="4947" width="0.7265625" style="182" customWidth="1"/>
    <col min="4948" max="4967" width="0.7265625" style="182"/>
    <col min="4968" max="4969" width="0.7265625" style="182" customWidth="1"/>
    <col min="4970" max="4971" width="0" style="182" hidden="1" customWidth="1"/>
    <col min="4972" max="4972" width="0.453125" style="182" customWidth="1"/>
    <col min="4973" max="4973" width="0" style="182" hidden="1" customWidth="1"/>
    <col min="4974" max="5022" width="0.7265625" style="182"/>
    <col min="5023" max="5024" width="0" style="182" hidden="1" customWidth="1"/>
    <col min="5025" max="5138" width="0.7265625" style="182"/>
    <col min="5139" max="5139" width="0.7265625" style="182" customWidth="1"/>
    <col min="5140" max="5185" width="0.7265625" style="182"/>
    <col min="5186" max="5186" width="0.7265625" style="182" customWidth="1"/>
    <col min="5187" max="5189" width="0.7265625" style="182"/>
    <col min="5190" max="5190" width="0.7265625" style="182" customWidth="1"/>
    <col min="5191" max="5201" width="0.7265625" style="182"/>
    <col min="5202" max="5203" width="0.7265625" style="182" customWidth="1"/>
    <col min="5204" max="5223" width="0.7265625" style="182"/>
    <col min="5224" max="5225" width="0.7265625" style="182" customWidth="1"/>
    <col min="5226" max="5227" width="0" style="182" hidden="1" customWidth="1"/>
    <col min="5228" max="5228" width="0.453125" style="182" customWidth="1"/>
    <col min="5229" max="5229" width="0" style="182" hidden="1" customWidth="1"/>
    <col min="5230" max="5278" width="0.7265625" style="182"/>
    <col min="5279" max="5280" width="0" style="182" hidden="1" customWidth="1"/>
    <col min="5281" max="5394" width="0.7265625" style="182"/>
    <col min="5395" max="5395" width="0.7265625" style="182" customWidth="1"/>
    <col min="5396" max="5441" width="0.7265625" style="182"/>
    <col min="5442" max="5442" width="0.7265625" style="182" customWidth="1"/>
    <col min="5443" max="5445" width="0.7265625" style="182"/>
    <col min="5446" max="5446" width="0.7265625" style="182" customWidth="1"/>
    <col min="5447" max="5457" width="0.7265625" style="182"/>
    <col min="5458" max="5459" width="0.7265625" style="182" customWidth="1"/>
    <col min="5460" max="5479" width="0.7265625" style="182"/>
    <col min="5480" max="5481" width="0.7265625" style="182" customWidth="1"/>
    <col min="5482" max="5483" width="0" style="182" hidden="1" customWidth="1"/>
    <col min="5484" max="5484" width="0.453125" style="182" customWidth="1"/>
    <col min="5485" max="5485" width="0" style="182" hidden="1" customWidth="1"/>
    <col min="5486" max="5534" width="0.7265625" style="182"/>
    <col min="5535" max="5536" width="0" style="182" hidden="1" customWidth="1"/>
    <col min="5537" max="5650" width="0.7265625" style="182"/>
    <col min="5651" max="5651" width="0.7265625" style="182" customWidth="1"/>
    <col min="5652" max="5697" width="0.7265625" style="182"/>
    <col min="5698" max="5698" width="0.7265625" style="182" customWidth="1"/>
    <col min="5699" max="5701" width="0.7265625" style="182"/>
    <col min="5702" max="5702" width="0.7265625" style="182" customWidth="1"/>
    <col min="5703" max="5713" width="0.7265625" style="182"/>
    <col min="5714" max="5715" width="0.7265625" style="182" customWidth="1"/>
    <col min="5716" max="5735" width="0.7265625" style="182"/>
    <col min="5736" max="5737" width="0.7265625" style="182" customWidth="1"/>
    <col min="5738" max="5739" width="0" style="182" hidden="1" customWidth="1"/>
    <col min="5740" max="5740" width="0.453125" style="182" customWidth="1"/>
    <col min="5741" max="5741" width="0" style="182" hidden="1" customWidth="1"/>
    <col min="5742" max="5790" width="0.7265625" style="182"/>
    <col min="5791" max="5792" width="0" style="182" hidden="1" customWidth="1"/>
    <col min="5793" max="5906" width="0.7265625" style="182"/>
    <col min="5907" max="5907" width="0.7265625" style="182" customWidth="1"/>
    <col min="5908" max="5953" width="0.7265625" style="182"/>
    <col min="5954" max="5954" width="0.7265625" style="182" customWidth="1"/>
    <col min="5955" max="5957" width="0.7265625" style="182"/>
    <col min="5958" max="5958" width="0.7265625" style="182" customWidth="1"/>
    <col min="5959" max="5969" width="0.7265625" style="182"/>
    <col min="5970" max="5971" width="0.7265625" style="182" customWidth="1"/>
    <col min="5972" max="5991" width="0.7265625" style="182"/>
    <col min="5992" max="5993" width="0.7265625" style="182" customWidth="1"/>
    <col min="5994" max="5995" width="0" style="182" hidden="1" customWidth="1"/>
    <col min="5996" max="5996" width="0.453125" style="182" customWidth="1"/>
    <col min="5997" max="5997" width="0" style="182" hidden="1" customWidth="1"/>
    <col min="5998" max="6046" width="0.7265625" style="182"/>
    <col min="6047" max="6048" width="0" style="182" hidden="1" customWidth="1"/>
    <col min="6049" max="6162" width="0.7265625" style="182"/>
    <col min="6163" max="6163" width="0.7265625" style="182" customWidth="1"/>
    <col min="6164" max="6209" width="0.7265625" style="182"/>
    <col min="6210" max="6210" width="0.7265625" style="182" customWidth="1"/>
    <col min="6211" max="6213" width="0.7265625" style="182"/>
    <col min="6214" max="6214" width="0.7265625" style="182" customWidth="1"/>
    <col min="6215" max="6225" width="0.7265625" style="182"/>
    <col min="6226" max="6227" width="0.7265625" style="182" customWidth="1"/>
    <col min="6228" max="6247" width="0.7265625" style="182"/>
    <col min="6248" max="6249" width="0.7265625" style="182" customWidth="1"/>
    <col min="6250" max="6251" width="0" style="182" hidden="1" customWidth="1"/>
    <col min="6252" max="6252" width="0.453125" style="182" customWidth="1"/>
    <col min="6253" max="6253" width="0" style="182" hidden="1" customWidth="1"/>
    <col min="6254" max="6302" width="0.7265625" style="182"/>
    <col min="6303" max="6304" width="0" style="182" hidden="1" customWidth="1"/>
    <col min="6305" max="6418" width="0.7265625" style="182"/>
    <col min="6419" max="6419" width="0.7265625" style="182" customWidth="1"/>
    <col min="6420" max="6465" width="0.7265625" style="182"/>
    <col min="6466" max="6466" width="0.7265625" style="182" customWidth="1"/>
    <col min="6467" max="6469" width="0.7265625" style="182"/>
    <col min="6470" max="6470" width="0.7265625" style="182" customWidth="1"/>
    <col min="6471" max="6481" width="0.7265625" style="182"/>
    <col min="6482" max="6483" width="0.7265625" style="182" customWidth="1"/>
    <col min="6484" max="6503" width="0.7265625" style="182"/>
    <col min="6504" max="6505" width="0.7265625" style="182" customWidth="1"/>
    <col min="6506" max="6507" width="0" style="182" hidden="1" customWidth="1"/>
    <col min="6508" max="6508" width="0.453125" style="182" customWidth="1"/>
    <col min="6509" max="6509" width="0" style="182" hidden="1" customWidth="1"/>
    <col min="6510" max="6558" width="0.7265625" style="182"/>
    <col min="6559" max="6560" width="0" style="182" hidden="1" customWidth="1"/>
    <col min="6561" max="6674" width="0.7265625" style="182"/>
    <col min="6675" max="6675" width="0.7265625" style="182" customWidth="1"/>
    <col min="6676" max="6721" width="0.7265625" style="182"/>
    <col min="6722" max="6722" width="0.7265625" style="182" customWidth="1"/>
    <col min="6723" max="6725" width="0.7265625" style="182"/>
    <col min="6726" max="6726" width="0.7265625" style="182" customWidth="1"/>
    <col min="6727" max="6737" width="0.7265625" style="182"/>
    <col min="6738" max="6739" width="0.7265625" style="182" customWidth="1"/>
    <col min="6740" max="6759" width="0.7265625" style="182"/>
    <col min="6760" max="6761" width="0.7265625" style="182" customWidth="1"/>
    <col min="6762" max="6763" width="0" style="182" hidden="1" customWidth="1"/>
    <col min="6764" max="6764" width="0.453125" style="182" customWidth="1"/>
    <col min="6765" max="6765" width="0" style="182" hidden="1" customWidth="1"/>
    <col min="6766" max="6814" width="0.7265625" style="182"/>
    <col min="6815" max="6816" width="0" style="182" hidden="1" customWidth="1"/>
    <col min="6817" max="6930" width="0.7265625" style="182"/>
    <col min="6931" max="6931" width="0.7265625" style="182" customWidth="1"/>
    <col min="6932" max="6977" width="0.7265625" style="182"/>
    <col min="6978" max="6978" width="0.7265625" style="182" customWidth="1"/>
    <col min="6979" max="6981" width="0.7265625" style="182"/>
    <col min="6982" max="6982" width="0.7265625" style="182" customWidth="1"/>
    <col min="6983" max="6993" width="0.7265625" style="182"/>
    <col min="6994" max="6995" width="0.7265625" style="182" customWidth="1"/>
    <col min="6996" max="7015" width="0.7265625" style="182"/>
    <col min="7016" max="7017" width="0.7265625" style="182" customWidth="1"/>
    <col min="7018" max="7019" width="0" style="182" hidden="1" customWidth="1"/>
    <col min="7020" max="7020" width="0.453125" style="182" customWidth="1"/>
    <col min="7021" max="7021" width="0" style="182" hidden="1" customWidth="1"/>
    <col min="7022" max="7070" width="0.7265625" style="182"/>
    <col min="7071" max="7072" width="0" style="182" hidden="1" customWidth="1"/>
    <col min="7073" max="7186" width="0.7265625" style="182"/>
    <col min="7187" max="7187" width="0.7265625" style="182" customWidth="1"/>
    <col min="7188" max="7233" width="0.7265625" style="182"/>
    <col min="7234" max="7234" width="0.7265625" style="182" customWidth="1"/>
    <col min="7235" max="7237" width="0.7265625" style="182"/>
    <col min="7238" max="7238" width="0.7265625" style="182" customWidth="1"/>
    <col min="7239" max="7249" width="0.7265625" style="182"/>
    <col min="7250" max="7251" width="0.7265625" style="182" customWidth="1"/>
    <col min="7252" max="7271" width="0.7265625" style="182"/>
    <col min="7272" max="7273" width="0.7265625" style="182" customWidth="1"/>
    <col min="7274" max="7275" width="0" style="182" hidden="1" customWidth="1"/>
    <col min="7276" max="7276" width="0.453125" style="182" customWidth="1"/>
    <col min="7277" max="7277" width="0" style="182" hidden="1" customWidth="1"/>
    <col min="7278" max="7326" width="0.7265625" style="182"/>
    <col min="7327" max="7328" width="0" style="182" hidden="1" customWidth="1"/>
    <col min="7329" max="7442" width="0.7265625" style="182"/>
    <col min="7443" max="7443" width="0.7265625" style="182" customWidth="1"/>
    <col min="7444" max="7489" width="0.7265625" style="182"/>
    <col min="7490" max="7490" width="0.7265625" style="182" customWidth="1"/>
    <col min="7491" max="7493" width="0.7265625" style="182"/>
    <col min="7494" max="7494" width="0.7265625" style="182" customWidth="1"/>
    <col min="7495" max="7505" width="0.7265625" style="182"/>
    <col min="7506" max="7507" width="0.7265625" style="182" customWidth="1"/>
    <col min="7508" max="7527" width="0.7265625" style="182"/>
    <col min="7528" max="7529" width="0.7265625" style="182" customWidth="1"/>
    <col min="7530" max="7531" width="0" style="182" hidden="1" customWidth="1"/>
    <col min="7532" max="7532" width="0.453125" style="182" customWidth="1"/>
    <col min="7533" max="7533" width="0" style="182" hidden="1" customWidth="1"/>
    <col min="7534" max="7582" width="0.7265625" style="182"/>
    <col min="7583" max="7584" width="0" style="182" hidden="1" customWidth="1"/>
    <col min="7585" max="7698" width="0.7265625" style="182"/>
    <col min="7699" max="7699" width="0.7265625" style="182" customWidth="1"/>
    <col min="7700" max="7745" width="0.7265625" style="182"/>
    <col min="7746" max="7746" width="0.7265625" style="182" customWidth="1"/>
    <col min="7747" max="7749" width="0.7265625" style="182"/>
    <col min="7750" max="7750" width="0.7265625" style="182" customWidth="1"/>
    <col min="7751" max="7761" width="0.7265625" style="182"/>
    <col min="7762" max="7763" width="0.7265625" style="182" customWidth="1"/>
    <col min="7764" max="7783" width="0.7265625" style="182"/>
    <col min="7784" max="7785" width="0.7265625" style="182" customWidth="1"/>
    <col min="7786" max="7787" width="0" style="182" hidden="1" customWidth="1"/>
    <col min="7788" max="7788" width="0.453125" style="182" customWidth="1"/>
    <col min="7789" max="7789" width="0" style="182" hidden="1" customWidth="1"/>
    <col min="7790" max="7838" width="0.7265625" style="182"/>
    <col min="7839" max="7840" width="0" style="182" hidden="1" customWidth="1"/>
    <col min="7841" max="7954" width="0.7265625" style="182"/>
    <col min="7955" max="7955" width="0.7265625" style="182" customWidth="1"/>
    <col min="7956" max="8001" width="0.7265625" style="182"/>
    <col min="8002" max="8002" width="0.7265625" style="182" customWidth="1"/>
    <col min="8003" max="8005" width="0.7265625" style="182"/>
    <col min="8006" max="8006" width="0.7265625" style="182" customWidth="1"/>
    <col min="8007" max="8017" width="0.7265625" style="182"/>
    <col min="8018" max="8019" width="0.7265625" style="182" customWidth="1"/>
    <col min="8020" max="8039" width="0.7265625" style="182"/>
    <col min="8040" max="8041" width="0.7265625" style="182" customWidth="1"/>
    <col min="8042" max="8043" width="0" style="182" hidden="1" customWidth="1"/>
    <col min="8044" max="8044" width="0.453125" style="182" customWidth="1"/>
    <col min="8045" max="8045" width="0" style="182" hidden="1" customWidth="1"/>
    <col min="8046" max="8094" width="0.7265625" style="182"/>
    <col min="8095" max="8096" width="0" style="182" hidden="1" customWidth="1"/>
    <col min="8097" max="8210" width="0.7265625" style="182"/>
    <col min="8211" max="8211" width="0.7265625" style="182" customWidth="1"/>
    <col min="8212" max="8257" width="0.7265625" style="182"/>
    <col min="8258" max="8258" width="0.7265625" style="182" customWidth="1"/>
    <col min="8259" max="8261" width="0.7265625" style="182"/>
    <col min="8262" max="8262" width="0.7265625" style="182" customWidth="1"/>
    <col min="8263" max="8273" width="0.7265625" style="182"/>
    <col min="8274" max="8275" width="0.7265625" style="182" customWidth="1"/>
    <col min="8276" max="8295" width="0.7265625" style="182"/>
    <col min="8296" max="8297" width="0.7265625" style="182" customWidth="1"/>
    <col min="8298" max="8299" width="0" style="182" hidden="1" customWidth="1"/>
    <col min="8300" max="8300" width="0.453125" style="182" customWidth="1"/>
    <col min="8301" max="8301" width="0" style="182" hidden="1" customWidth="1"/>
    <col min="8302" max="8350" width="0.7265625" style="182"/>
    <col min="8351" max="8352" width="0" style="182" hidden="1" customWidth="1"/>
    <col min="8353" max="8466" width="0.7265625" style="182"/>
    <col min="8467" max="8467" width="0.7265625" style="182" customWidth="1"/>
    <col min="8468" max="8513" width="0.7265625" style="182"/>
    <col min="8514" max="8514" width="0.7265625" style="182" customWidth="1"/>
    <col min="8515" max="8517" width="0.7265625" style="182"/>
    <col min="8518" max="8518" width="0.7265625" style="182" customWidth="1"/>
    <col min="8519" max="8529" width="0.7265625" style="182"/>
    <col min="8530" max="8531" width="0.7265625" style="182" customWidth="1"/>
    <col min="8532" max="8551" width="0.7265625" style="182"/>
    <col min="8552" max="8553" width="0.7265625" style="182" customWidth="1"/>
    <col min="8554" max="8555" width="0" style="182" hidden="1" customWidth="1"/>
    <col min="8556" max="8556" width="0.453125" style="182" customWidth="1"/>
    <col min="8557" max="8557" width="0" style="182" hidden="1" customWidth="1"/>
    <col min="8558" max="8606" width="0.7265625" style="182"/>
    <col min="8607" max="8608" width="0" style="182" hidden="1" customWidth="1"/>
    <col min="8609" max="8722" width="0.7265625" style="182"/>
    <col min="8723" max="8723" width="0.7265625" style="182" customWidth="1"/>
    <col min="8724" max="8769" width="0.7265625" style="182"/>
    <col min="8770" max="8770" width="0.7265625" style="182" customWidth="1"/>
    <col min="8771" max="8773" width="0.7265625" style="182"/>
    <col min="8774" max="8774" width="0.7265625" style="182" customWidth="1"/>
    <col min="8775" max="8785" width="0.7265625" style="182"/>
    <col min="8786" max="8787" width="0.7265625" style="182" customWidth="1"/>
    <col min="8788" max="8807" width="0.7265625" style="182"/>
    <col min="8808" max="8809" width="0.7265625" style="182" customWidth="1"/>
    <col min="8810" max="8811" width="0" style="182" hidden="1" customWidth="1"/>
    <col min="8812" max="8812" width="0.453125" style="182" customWidth="1"/>
    <col min="8813" max="8813" width="0" style="182" hidden="1" customWidth="1"/>
    <col min="8814" max="8862" width="0.7265625" style="182"/>
    <col min="8863" max="8864" width="0" style="182" hidden="1" customWidth="1"/>
    <col min="8865" max="8978" width="0.7265625" style="182"/>
    <col min="8979" max="8979" width="0.7265625" style="182" customWidth="1"/>
    <col min="8980" max="9025" width="0.7265625" style="182"/>
    <col min="9026" max="9026" width="0.7265625" style="182" customWidth="1"/>
    <col min="9027" max="9029" width="0.7265625" style="182"/>
    <col min="9030" max="9030" width="0.7265625" style="182" customWidth="1"/>
    <col min="9031" max="9041" width="0.7265625" style="182"/>
    <col min="9042" max="9043" width="0.7265625" style="182" customWidth="1"/>
    <col min="9044" max="9063" width="0.7265625" style="182"/>
    <col min="9064" max="9065" width="0.7265625" style="182" customWidth="1"/>
    <col min="9066" max="9067" width="0" style="182" hidden="1" customWidth="1"/>
    <col min="9068" max="9068" width="0.453125" style="182" customWidth="1"/>
    <col min="9069" max="9069" width="0" style="182" hidden="1" customWidth="1"/>
    <col min="9070" max="9118" width="0.7265625" style="182"/>
    <col min="9119" max="9120" width="0" style="182" hidden="1" customWidth="1"/>
    <col min="9121" max="9234" width="0.7265625" style="182"/>
    <col min="9235" max="9235" width="0.7265625" style="182" customWidth="1"/>
    <col min="9236" max="9281" width="0.7265625" style="182"/>
    <col min="9282" max="9282" width="0.7265625" style="182" customWidth="1"/>
    <col min="9283" max="9285" width="0.7265625" style="182"/>
    <col min="9286" max="9286" width="0.7265625" style="182" customWidth="1"/>
    <col min="9287" max="9297" width="0.7265625" style="182"/>
    <col min="9298" max="9299" width="0.7265625" style="182" customWidth="1"/>
    <col min="9300" max="9319" width="0.7265625" style="182"/>
    <col min="9320" max="9321" width="0.7265625" style="182" customWidth="1"/>
    <col min="9322" max="9323" width="0" style="182" hidden="1" customWidth="1"/>
    <col min="9324" max="9324" width="0.453125" style="182" customWidth="1"/>
    <col min="9325" max="9325" width="0" style="182" hidden="1" customWidth="1"/>
    <col min="9326" max="9374" width="0.7265625" style="182"/>
    <col min="9375" max="9376" width="0" style="182" hidden="1" customWidth="1"/>
    <col min="9377" max="9490" width="0.7265625" style="182"/>
    <col min="9491" max="9491" width="0.7265625" style="182" customWidth="1"/>
    <col min="9492" max="9537" width="0.7265625" style="182"/>
    <col min="9538" max="9538" width="0.7265625" style="182" customWidth="1"/>
    <col min="9539" max="9541" width="0.7265625" style="182"/>
    <col min="9542" max="9542" width="0.7265625" style="182" customWidth="1"/>
    <col min="9543" max="9553" width="0.7265625" style="182"/>
    <col min="9554" max="9555" width="0.7265625" style="182" customWidth="1"/>
    <col min="9556" max="9575" width="0.7265625" style="182"/>
    <col min="9576" max="9577" width="0.7265625" style="182" customWidth="1"/>
    <col min="9578" max="9579" width="0" style="182" hidden="1" customWidth="1"/>
    <col min="9580" max="9580" width="0.453125" style="182" customWidth="1"/>
    <col min="9581" max="9581" width="0" style="182" hidden="1" customWidth="1"/>
    <col min="9582" max="9630" width="0.7265625" style="182"/>
    <col min="9631" max="9632" width="0" style="182" hidden="1" customWidth="1"/>
    <col min="9633" max="9746" width="0.7265625" style="182"/>
    <col min="9747" max="9747" width="0.7265625" style="182" customWidth="1"/>
    <col min="9748" max="9793" width="0.7265625" style="182"/>
    <col min="9794" max="9794" width="0.7265625" style="182" customWidth="1"/>
    <col min="9795" max="9797" width="0.7265625" style="182"/>
    <col min="9798" max="9798" width="0.7265625" style="182" customWidth="1"/>
    <col min="9799" max="9809" width="0.7265625" style="182"/>
    <col min="9810" max="9811" width="0.7265625" style="182" customWidth="1"/>
    <col min="9812" max="9831" width="0.7265625" style="182"/>
    <col min="9832" max="9833" width="0.7265625" style="182" customWidth="1"/>
    <col min="9834" max="9835" width="0" style="182" hidden="1" customWidth="1"/>
    <col min="9836" max="9836" width="0.453125" style="182" customWidth="1"/>
    <col min="9837" max="9837" width="0" style="182" hidden="1" customWidth="1"/>
    <col min="9838" max="9886" width="0.7265625" style="182"/>
    <col min="9887" max="9888" width="0" style="182" hidden="1" customWidth="1"/>
    <col min="9889" max="10002" width="0.7265625" style="182"/>
    <col min="10003" max="10003" width="0.7265625" style="182" customWidth="1"/>
    <col min="10004" max="10049" width="0.7265625" style="182"/>
    <col min="10050" max="10050" width="0.7265625" style="182" customWidth="1"/>
    <col min="10051" max="10053" width="0.7265625" style="182"/>
    <col min="10054" max="10054" width="0.7265625" style="182" customWidth="1"/>
    <col min="10055" max="10065" width="0.7265625" style="182"/>
    <col min="10066" max="10067" width="0.7265625" style="182" customWidth="1"/>
    <col min="10068" max="10087" width="0.7265625" style="182"/>
    <col min="10088" max="10089" width="0.7265625" style="182" customWidth="1"/>
    <col min="10090" max="10091" width="0" style="182" hidden="1" customWidth="1"/>
    <col min="10092" max="10092" width="0.453125" style="182" customWidth="1"/>
    <col min="10093" max="10093" width="0" style="182" hidden="1" customWidth="1"/>
    <col min="10094" max="10142" width="0.7265625" style="182"/>
    <col min="10143" max="10144" width="0" style="182" hidden="1" customWidth="1"/>
    <col min="10145" max="10258" width="0.7265625" style="182"/>
    <col min="10259" max="10259" width="0.7265625" style="182" customWidth="1"/>
    <col min="10260" max="10305" width="0.7265625" style="182"/>
    <col min="10306" max="10306" width="0.7265625" style="182" customWidth="1"/>
    <col min="10307" max="10309" width="0.7265625" style="182"/>
    <col min="10310" max="10310" width="0.7265625" style="182" customWidth="1"/>
    <col min="10311" max="10321" width="0.7265625" style="182"/>
    <col min="10322" max="10323" width="0.7265625" style="182" customWidth="1"/>
    <col min="10324" max="10343" width="0.7265625" style="182"/>
    <col min="10344" max="10345" width="0.7265625" style="182" customWidth="1"/>
    <col min="10346" max="10347" width="0" style="182" hidden="1" customWidth="1"/>
    <col min="10348" max="10348" width="0.453125" style="182" customWidth="1"/>
    <col min="10349" max="10349" width="0" style="182" hidden="1" customWidth="1"/>
    <col min="10350" max="10398" width="0.7265625" style="182"/>
    <col min="10399" max="10400" width="0" style="182" hidden="1" customWidth="1"/>
    <col min="10401" max="10514" width="0.7265625" style="182"/>
    <col min="10515" max="10515" width="0.7265625" style="182" customWidth="1"/>
    <col min="10516" max="10561" width="0.7265625" style="182"/>
    <col min="10562" max="10562" width="0.7265625" style="182" customWidth="1"/>
    <col min="10563" max="10565" width="0.7265625" style="182"/>
    <col min="10566" max="10566" width="0.7265625" style="182" customWidth="1"/>
    <col min="10567" max="10577" width="0.7265625" style="182"/>
    <col min="10578" max="10579" width="0.7265625" style="182" customWidth="1"/>
    <col min="10580" max="10599" width="0.7265625" style="182"/>
    <col min="10600" max="10601" width="0.7265625" style="182" customWidth="1"/>
    <col min="10602" max="10603" width="0" style="182" hidden="1" customWidth="1"/>
    <col min="10604" max="10604" width="0.453125" style="182" customWidth="1"/>
    <col min="10605" max="10605" width="0" style="182" hidden="1" customWidth="1"/>
    <col min="10606" max="10654" width="0.7265625" style="182"/>
    <col min="10655" max="10656" width="0" style="182" hidden="1" customWidth="1"/>
    <col min="10657" max="10770" width="0.7265625" style="182"/>
    <col min="10771" max="10771" width="0.7265625" style="182" customWidth="1"/>
    <col min="10772" max="10817" width="0.7265625" style="182"/>
    <col min="10818" max="10818" width="0.7265625" style="182" customWidth="1"/>
    <col min="10819" max="10821" width="0.7265625" style="182"/>
    <col min="10822" max="10822" width="0.7265625" style="182" customWidth="1"/>
    <col min="10823" max="10833" width="0.7265625" style="182"/>
    <col min="10834" max="10835" width="0.7265625" style="182" customWidth="1"/>
    <col min="10836" max="10855" width="0.7265625" style="182"/>
    <col min="10856" max="10857" width="0.7265625" style="182" customWidth="1"/>
    <col min="10858" max="10859" width="0" style="182" hidden="1" customWidth="1"/>
    <col min="10860" max="10860" width="0.453125" style="182" customWidth="1"/>
    <col min="10861" max="10861" width="0" style="182" hidden="1" customWidth="1"/>
    <col min="10862" max="10910" width="0.7265625" style="182"/>
    <col min="10911" max="10912" width="0" style="182" hidden="1" customWidth="1"/>
    <col min="10913" max="11026" width="0.7265625" style="182"/>
    <col min="11027" max="11027" width="0.7265625" style="182" customWidth="1"/>
    <col min="11028" max="11073" width="0.7265625" style="182"/>
    <col min="11074" max="11074" width="0.7265625" style="182" customWidth="1"/>
    <col min="11075" max="11077" width="0.7265625" style="182"/>
    <col min="11078" max="11078" width="0.7265625" style="182" customWidth="1"/>
    <col min="11079" max="11089" width="0.7265625" style="182"/>
    <col min="11090" max="11091" width="0.7265625" style="182" customWidth="1"/>
    <col min="11092" max="11111" width="0.7265625" style="182"/>
    <col min="11112" max="11113" width="0.7265625" style="182" customWidth="1"/>
    <col min="11114" max="11115" width="0" style="182" hidden="1" customWidth="1"/>
    <col min="11116" max="11116" width="0.453125" style="182" customWidth="1"/>
    <col min="11117" max="11117" width="0" style="182" hidden="1" customWidth="1"/>
    <col min="11118" max="11166" width="0.7265625" style="182"/>
    <col min="11167" max="11168" width="0" style="182" hidden="1" customWidth="1"/>
    <col min="11169" max="11282" width="0.7265625" style="182"/>
    <col min="11283" max="11283" width="0.7265625" style="182" customWidth="1"/>
    <col min="11284" max="11329" width="0.7265625" style="182"/>
    <col min="11330" max="11330" width="0.7265625" style="182" customWidth="1"/>
    <col min="11331" max="11333" width="0.7265625" style="182"/>
    <col min="11334" max="11334" width="0.7265625" style="182" customWidth="1"/>
    <col min="11335" max="11345" width="0.7265625" style="182"/>
    <col min="11346" max="11347" width="0.7265625" style="182" customWidth="1"/>
    <col min="11348" max="11367" width="0.7265625" style="182"/>
    <col min="11368" max="11369" width="0.7265625" style="182" customWidth="1"/>
    <col min="11370" max="11371" width="0" style="182" hidden="1" customWidth="1"/>
    <col min="11372" max="11372" width="0.453125" style="182" customWidth="1"/>
    <col min="11373" max="11373" width="0" style="182" hidden="1" customWidth="1"/>
    <col min="11374" max="11422" width="0.7265625" style="182"/>
    <col min="11423" max="11424" width="0" style="182" hidden="1" customWidth="1"/>
    <col min="11425" max="11538" width="0.7265625" style="182"/>
    <col min="11539" max="11539" width="0.7265625" style="182" customWidth="1"/>
    <col min="11540" max="11585" width="0.7265625" style="182"/>
    <col min="11586" max="11586" width="0.7265625" style="182" customWidth="1"/>
    <col min="11587" max="11589" width="0.7265625" style="182"/>
    <col min="11590" max="11590" width="0.7265625" style="182" customWidth="1"/>
    <col min="11591" max="11601" width="0.7265625" style="182"/>
    <col min="11602" max="11603" width="0.7265625" style="182" customWidth="1"/>
    <col min="11604" max="11623" width="0.7265625" style="182"/>
    <col min="11624" max="11625" width="0.7265625" style="182" customWidth="1"/>
    <col min="11626" max="11627" width="0" style="182" hidden="1" customWidth="1"/>
    <col min="11628" max="11628" width="0.453125" style="182" customWidth="1"/>
    <col min="11629" max="11629" width="0" style="182" hidden="1" customWidth="1"/>
    <col min="11630" max="11678" width="0.7265625" style="182"/>
    <col min="11679" max="11680" width="0" style="182" hidden="1" customWidth="1"/>
    <col min="11681" max="11794" width="0.7265625" style="182"/>
    <col min="11795" max="11795" width="0.7265625" style="182" customWidth="1"/>
    <col min="11796" max="11841" width="0.7265625" style="182"/>
    <col min="11842" max="11842" width="0.7265625" style="182" customWidth="1"/>
    <col min="11843" max="11845" width="0.7265625" style="182"/>
    <col min="11846" max="11846" width="0.7265625" style="182" customWidth="1"/>
    <col min="11847" max="11857" width="0.7265625" style="182"/>
    <col min="11858" max="11859" width="0.7265625" style="182" customWidth="1"/>
    <col min="11860" max="11879" width="0.7265625" style="182"/>
    <col min="11880" max="11881" width="0.7265625" style="182" customWidth="1"/>
    <col min="11882" max="11883" width="0" style="182" hidden="1" customWidth="1"/>
    <col min="11884" max="11884" width="0.453125" style="182" customWidth="1"/>
    <col min="11885" max="11885" width="0" style="182" hidden="1" customWidth="1"/>
    <col min="11886" max="11934" width="0.7265625" style="182"/>
    <col min="11935" max="11936" width="0" style="182" hidden="1" customWidth="1"/>
    <col min="11937" max="12050" width="0.7265625" style="182"/>
    <col min="12051" max="12051" width="0.7265625" style="182" customWidth="1"/>
    <col min="12052" max="12097" width="0.7265625" style="182"/>
    <col min="12098" max="12098" width="0.7265625" style="182" customWidth="1"/>
    <col min="12099" max="12101" width="0.7265625" style="182"/>
    <col min="12102" max="12102" width="0.7265625" style="182" customWidth="1"/>
    <col min="12103" max="12113" width="0.7265625" style="182"/>
    <col min="12114" max="12115" width="0.7265625" style="182" customWidth="1"/>
    <col min="12116" max="12135" width="0.7265625" style="182"/>
    <col min="12136" max="12137" width="0.7265625" style="182" customWidth="1"/>
    <col min="12138" max="12139" width="0" style="182" hidden="1" customWidth="1"/>
    <col min="12140" max="12140" width="0.453125" style="182" customWidth="1"/>
    <col min="12141" max="12141" width="0" style="182" hidden="1" customWidth="1"/>
    <col min="12142" max="12190" width="0.7265625" style="182"/>
    <col min="12191" max="12192" width="0" style="182" hidden="1" customWidth="1"/>
    <col min="12193" max="12306" width="0.7265625" style="182"/>
    <col min="12307" max="12307" width="0.7265625" style="182" customWidth="1"/>
    <col min="12308" max="12353" width="0.7265625" style="182"/>
    <col min="12354" max="12354" width="0.7265625" style="182" customWidth="1"/>
    <col min="12355" max="12357" width="0.7265625" style="182"/>
    <col min="12358" max="12358" width="0.7265625" style="182" customWidth="1"/>
    <col min="12359" max="12369" width="0.7265625" style="182"/>
    <col min="12370" max="12371" width="0.7265625" style="182" customWidth="1"/>
    <col min="12372" max="12391" width="0.7265625" style="182"/>
    <col min="12392" max="12393" width="0.7265625" style="182" customWidth="1"/>
    <col min="12394" max="12395" width="0" style="182" hidden="1" customWidth="1"/>
    <col min="12396" max="12396" width="0.453125" style="182" customWidth="1"/>
    <col min="12397" max="12397" width="0" style="182" hidden="1" customWidth="1"/>
    <col min="12398" max="12446" width="0.7265625" style="182"/>
    <col min="12447" max="12448" width="0" style="182" hidden="1" customWidth="1"/>
    <col min="12449" max="12562" width="0.7265625" style="182"/>
    <col min="12563" max="12563" width="0.7265625" style="182" customWidth="1"/>
    <col min="12564" max="12609" width="0.7265625" style="182"/>
    <col min="12610" max="12610" width="0.7265625" style="182" customWidth="1"/>
    <col min="12611" max="12613" width="0.7265625" style="182"/>
    <col min="12614" max="12614" width="0.7265625" style="182" customWidth="1"/>
    <col min="12615" max="12625" width="0.7265625" style="182"/>
    <col min="12626" max="12627" width="0.7265625" style="182" customWidth="1"/>
    <col min="12628" max="12647" width="0.7265625" style="182"/>
    <col min="12648" max="12649" width="0.7265625" style="182" customWidth="1"/>
    <col min="12650" max="12651" width="0" style="182" hidden="1" customWidth="1"/>
    <col min="12652" max="12652" width="0.453125" style="182" customWidth="1"/>
    <col min="12653" max="12653" width="0" style="182" hidden="1" customWidth="1"/>
    <col min="12654" max="12702" width="0.7265625" style="182"/>
    <col min="12703" max="12704" width="0" style="182" hidden="1" customWidth="1"/>
    <col min="12705" max="12818" width="0.7265625" style="182"/>
    <col min="12819" max="12819" width="0.7265625" style="182" customWidth="1"/>
    <col min="12820" max="12865" width="0.7265625" style="182"/>
    <col min="12866" max="12866" width="0.7265625" style="182" customWidth="1"/>
    <col min="12867" max="12869" width="0.7265625" style="182"/>
    <col min="12870" max="12870" width="0.7265625" style="182" customWidth="1"/>
    <col min="12871" max="12881" width="0.7265625" style="182"/>
    <col min="12882" max="12883" width="0.7265625" style="182" customWidth="1"/>
    <col min="12884" max="12903" width="0.7265625" style="182"/>
    <col min="12904" max="12905" width="0.7265625" style="182" customWidth="1"/>
    <col min="12906" max="12907" width="0" style="182" hidden="1" customWidth="1"/>
    <col min="12908" max="12908" width="0.453125" style="182" customWidth="1"/>
    <col min="12909" max="12909" width="0" style="182" hidden="1" customWidth="1"/>
    <col min="12910" max="12958" width="0.7265625" style="182"/>
    <col min="12959" max="12960" width="0" style="182" hidden="1" customWidth="1"/>
    <col min="12961" max="13074" width="0.7265625" style="182"/>
    <col min="13075" max="13075" width="0.7265625" style="182" customWidth="1"/>
    <col min="13076" max="13121" width="0.7265625" style="182"/>
    <col min="13122" max="13122" width="0.7265625" style="182" customWidth="1"/>
    <col min="13123" max="13125" width="0.7265625" style="182"/>
    <col min="13126" max="13126" width="0.7265625" style="182" customWidth="1"/>
    <col min="13127" max="13137" width="0.7265625" style="182"/>
    <col min="13138" max="13139" width="0.7265625" style="182" customWidth="1"/>
    <col min="13140" max="13159" width="0.7265625" style="182"/>
    <col min="13160" max="13161" width="0.7265625" style="182" customWidth="1"/>
    <col min="13162" max="13163" width="0" style="182" hidden="1" customWidth="1"/>
    <col min="13164" max="13164" width="0.453125" style="182" customWidth="1"/>
    <col min="13165" max="13165" width="0" style="182" hidden="1" customWidth="1"/>
    <col min="13166" max="13214" width="0.7265625" style="182"/>
    <col min="13215" max="13216" width="0" style="182" hidden="1" customWidth="1"/>
    <col min="13217" max="13330" width="0.7265625" style="182"/>
    <col min="13331" max="13331" width="0.7265625" style="182" customWidth="1"/>
    <col min="13332" max="13377" width="0.7265625" style="182"/>
    <col min="13378" max="13378" width="0.7265625" style="182" customWidth="1"/>
    <col min="13379" max="13381" width="0.7265625" style="182"/>
    <col min="13382" max="13382" width="0.7265625" style="182" customWidth="1"/>
    <col min="13383" max="13393" width="0.7265625" style="182"/>
    <col min="13394" max="13395" width="0.7265625" style="182" customWidth="1"/>
    <col min="13396" max="13415" width="0.7265625" style="182"/>
    <col min="13416" max="13417" width="0.7265625" style="182" customWidth="1"/>
    <col min="13418" max="13419" width="0" style="182" hidden="1" customWidth="1"/>
    <col min="13420" max="13420" width="0.453125" style="182" customWidth="1"/>
    <col min="13421" max="13421" width="0" style="182" hidden="1" customWidth="1"/>
    <col min="13422" max="13470" width="0.7265625" style="182"/>
    <col min="13471" max="13472" width="0" style="182" hidden="1" customWidth="1"/>
    <col min="13473" max="13586" width="0.7265625" style="182"/>
    <col min="13587" max="13587" width="0.7265625" style="182" customWidth="1"/>
    <col min="13588" max="13633" width="0.7265625" style="182"/>
    <col min="13634" max="13634" width="0.7265625" style="182" customWidth="1"/>
    <col min="13635" max="13637" width="0.7265625" style="182"/>
    <col min="13638" max="13638" width="0.7265625" style="182" customWidth="1"/>
    <col min="13639" max="13649" width="0.7265625" style="182"/>
    <col min="13650" max="13651" width="0.7265625" style="182" customWidth="1"/>
    <col min="13652" max="13671" width="0.7265625" style="182"/>
    <col min="13672" max="13673" width="0.7265625" style="182" customWidth="1"/>
    <col min="13674" max="13675" width="0" style="182" hidden="1" customWidth="1"/>
    <col min="13676" max="13676" width="0.453125" style="182" customWidth="1"/>
    <col min="13677" max="13677" width="0" style="182" hidden="1" customWidth="1"/>
    <col min="13678" max="13726" width="0.7265625" style="182"/>
    <col min="13727" max="13728" width="0" style="182" hidden="1" customWidth="1"/>
    <col min="13729" max="13842" width="0.7265625" style="182"/>
    <col min="13843" max="13843" width="0.7265625" style="182" customWidth="1"/>
    <col min="13844" max="13889" width="0.7265625" style="182"/>
    <col min="13890" max="13890" width="0.7265625" style="182" customWidth="1"/>
    <col min="13891" max="13893" width="0.7265625" style="182"/>
    <col min="13894" max="13894" width="0.7265625" style="182" customWidth="1"/>
    <col min="13895" max="13905" width="0.7265625" style="182"/>
    <col min="13906" max="13907" width="0.7265625" style="182" customWidth="1"/>
    <col min="13908" max="13927" width="0.7265625" style="182"/>
    <col min="13928" max="13929" width="0.7265625" style="182" customWidth="1"/>
    <col min="13930" max="13931" width="0" style="182" hidden="1" customWidth="1"/>
    <col min="13932" max="13932" width="0.453125" style="182" customWidth="1"/>
    <col min="13933" max="13933" width="0" style="182" hidden="1" customWidth="1"/>
    <col min="13934" max="13982" width="0.7265625" style="182"/>
    <col min="13983" max="13984" width="0" style="182" hidden="1" customWidth="1"/>
    <col min="13985" max="14098" width="0.7265625" style="182"/>
    <col min="14099" max="14099" width="0.7265625" style="182" customWidth="1"/>
    <col min="14100" max="14145" width="0.7265625" style="182"/>
    <col min="14146" max="14146" width="0.7265625" style="182" customWidth="1"/>
    <col min="14147" max="14149" width="0.7265625" style="182"/>
    <col min="14150" max="14150" width="0.7265625" style="182" customWidth="1"/>
    <col min="14151" max="14161" width="0.7265625" style="182"/>
    <col min="14162" max="14163" width="0.7265625" style="182" customWidth="1"/>
    <col min="14164" max="14183" width="0.7265625" style="182"/>
    <col min="14184" max="14185" width="0.7265625" style="182" customWidth="1"/>
    <col min="14186" max="14187" width="0" style="182" hidden="1" customWidth="1"/>
    <col min="14188" max="14188" width="0.453125" style="182" customWidth="1"/>
    <col min="14189" max="14189" width="0" style="182" hidden="1" customWidth="1"/>
    <col min="14190" max="14238" width="0.7265625" style="182"/>
    <col min="14239" max="14240" width="0" style="182" hidden="1" customWidth="1"/>
    <col min="14241" max="14354" width="0.7265625" style="182"/>
    <col min="14355" max="14355" width="0.7265625" style="182" customWidth="1"/>
    <col min="14356" max="14401" width="0.7265625" style="182"/>
    <col min="14402" max="14402" width="0.7265625" style="182" customWidth="1"/>
    <col min="14403" max="14405" width="0.7265625" style="182"/>
    <col min="14406" max="14406" width="0.7265625" style="182" customWidth="1"/>
    <col min="14407" max="14417" width="0.7265625" style="182"/>
    <col min="14418" max="14419" width="0.7265625" style="182" customWidth="1"/>
    <col min="14420" max="14439" width="0.7265625" style="182"/>
    <col min="14440" max="14441" width="0.7265625" style="182" customWidth="1"/>
    <col min="14442" max="14443" width="0" style="182" hidden="1" customWidth="1"/>
    <col min="14444" max="14444" width="0.453125" style="182" customWidth="1"/>
    <col min="14445" max="14445" width="0" style="182" hidden="1" customWidth="1"/>
    <col min="14446" max="14494" width="0.7265625" style="182"/>
    <col min="14495" max="14496" width="0" style="182" hidden="1" customWidth="1"/>
    <col min="14497" max="14610" width="0.7265625" style="182"/>
    <col min="14611" max="14611" width="0.7265625" style="182" customWidth="1"/>
    <col min="14612" max="14657" width="0.7265625" style="182"/>
    <col min="14658" max="14658" width="0.7265625" style="182" customWidth="1"/>
    <col min="14659" max="14661" width="0.7265625" style="182"/>
    <col min="14662" max="14662" width="0.7265625" style="182" customWidth="1"/>
    <col min="14663" max="14673" width="0.7265625" style="182"/>
    <col min="14674" max="14675" width="0.7265625" style="182" customWidth="1"/>
    <col min="14676" max="14695" width="0.7265625" style="182"/>
    <col min="14696" max="14697" width="0.7265625" style="182" customWidth="1"/>
    <col min="14698" max="14699" width="0" style="182" hidden="1" customWidth="1"/>
    <col min="14700" max="14700" width="0.453125" style="182" customWidth="1"/>
    <col min="14701" max="14701" width="0" style="182" hidden="1" customWidth="1"/>
    <col min="14702" max="14750" width="0.7265625" style="182"/>
    <col min="14751" max="14752" width="0" style="182" hidden="1" customWidth="1"/>
    <col min="14753" max="14866" width="0.7265625" style="182"/>
    <col min="14867" max="14867" width="0.7265625" style="182" customWidth="1"/>
    <col min="14868" max="14913" width="0.7265625" style="182"/>
    <col min="14914" max="14914" width="0.7265625" style="182" customWidth="1"/>
    <col min="14915" max="14917" width="0.7265625" style="182"/>
    <col min="14918" max="14918" width="0.7265625" style="182" customWidth="1"/>
    <col min="14919" max="14929" width="0.7265625" style="182"/>
    <col min="14930" max="14931" width="0.7265625" style="182" customWidth="1"/>
    <col min="14932" max="14951" width="0.7265625" style="182"/>
    <col min="14952" max="14953" width="0.7265625" style="182" customWidth="1"/>
    <col min="14954" max="14955" width="0" style="182" hidden="1" customWidth="1"/>
    <col min="14956" max="14956" width="0.453125" style="182" customWidth="1"/>
    <col min="14957" max="14957" width="0" style="182" hidden="1" customWidth="1"/>
    <col min="14958" max="15006" width="0.7265625" style="182"/>
    <col min="15007" max="15008" width="0" style="182" hidden="1" customWidth="1"/>
    <col min="15009" max="15122" width="0.7265625" style="182"/>
    <col min="15123" max="15123" width="0.7265625" style="182" customWidth="1"/>
    <col min="15124" max="15169" width="0.7265625" style="182"/>
    <col min="15170" max="15170" width="0.7265625" style="182" customWidth="1"/>
    <col min="15171" max="15173" width="0.7265625" style="182"/>
    <col min="15174" max="15174" width="0.7265625" style="182" customWidth="1"/>
    <col min="15175" max="15185" width="0.7265625" style="182"/>
    <col min="15186" max="15187" width="0.7265625" style="182" customWidth="1"/>
    <col min="15188" max="15207" width="0.7265625" style="182"/>
    <col min="15208" max="15209" width="0.7265625" style="182" customWidth="1"/>
    <col min="15210" max="15211" width="0" style="182" hidden="1" customWidth="1"/>
    <col min="15212" max="15212" width="0.453125" style="182" customWidth="1"/>
    <col min="15213" max="15213" width="0" style="182" hidden="1" customWidth="1"/>
    <col min="15214" max="15262" width="0.7265625" style="182"/>
    <col min="15263" max="15264" width="0" style="182" hidden="1" customWidth="1"/>
    <col min="15265" max="15378" width="0.7265625" style="182"/>
    <col min="15379" max="15379" width="0.7265625" style="182" customWidth="1"/>
    <col min="15380" max="15425" width="0.7265625" style="182"/>
    <col min="15426" max="15426" width="0.7265625" style="182" customWidth="1"/>
    <col min="15427" max="15429" width="0.7265625" style="182"/>
    <col min="15430" max="15430" width="0.7265625" style="182" customWidth="1"/>
    <col min="15431" max="15441" width="0.7265625" style="182"/>
    <col min="15442" max="15443" width="0.7265625" style="182" customWidth="1"/>
    <col min="15444" max="15463" width="0.7265625" style="182"/>
    <col min="15464" max="15465" width="0.7265625" style="182" customWidth="1"/>
    <col min="15466" max="15467" width="0" style="182" hidden="1" customWidth="1"/>
    <col min="15468" max="15468" width="0.453125" style="182" customWidth="1"/>
    <col min="15469" max="15469" width="0" style="182" hidden="1" customWidth="1"/>
    <col min="15470" max="15518" width="0.7265625" style="182"/>
    <col min="15519" max="15520" width="0" style="182" hidden="1" customWidth="1"/>
    <col min="15521" max="15634" width="0.7265625" style="182"/>
    <col min="15635" max="15635" width="0.7265625" style="182" customWidth="1"/>
    <col min="15636" max="15681" width="0.7265625" style="182"/>
    <col min="15682" max="15682" width="0.7265625" style="182" customWidth="1"/>
    <col min="15683" max="15685" width="0.7265625" style="182"/>
    <col min="15686" max="15686" width="0.7265625" style="182" customWidth="1"/>
    <col min="15687" max="15697" width="0.7265625" style="182"/>
    <col min="15698" max="15699" width="0.7265625" style="182" customWidth="1"/>
    <col min="15700" max="15719" width="0.7265625" style="182"/>
    <col min="15720" max="15721" width="0.7265625" style="182" customWidth="1"/>
    <col min="15722" max="15723" width="0" style="182" hidden="1" customWidth="1"/>
    <col min="15724" max="15724" width="0.453125" style="182" customWidth="1"/>
    <col min="15725" max="15725" width="0" style="182" hidden="1" customWidth="1"/>
    <col min="15726" max="15774" width="0.7265625" style="182"/>
    <col min="15775" max="15776" width="0" style="182" hidden="1" customWidth="1"/>
    <col min="15777" max="15890" width="0.7265625" style="182"/>
    <col min="15891" max="15891" width="0.7265625" style="182" customWidth="1"/>
    <col min="15892" max="15937" width="0.7265625" style="182"/>
    <col min="15938" max="15938" width="0.7265625" style="182" customWidth="1"/>
    <col min="15939" max="15941" width="0.7265625" style="182"/>
    <col min="15942" max="15942" width="0.7265625" style="182" customWidth="1"/>
    <col min="15943" max="15953" width="0.7265625" style="182"/>
    <col min="15954" max="15955" width="0.7265625" style="182" customWidth="1"/>
    <col min="15956" max="15975" width="0.7265625" style="182"/>
    <col min="15976" max="15977" width="0.7265625" style="182" customWidth="1"/>
    <col min="15978" max="15979" width="0" style="182" hidden="1" customWidth="1"/>
    <col min="15980" max="15980" width="0.453125" style="182" customWidth="1"/>
    <col min="15981" max="15981" width="0" style="182" hidden="1" customWidth="1"/>
    <col min="15982" max="16030" width="0.7265625" style="182"/>
    <col min="16031" max="16032" width="0" style="182" hidden="1" customWidth="1"/>
    <col min="16033" max="16146" width="0.7265625" style="182"/>
    <col min="16147" max="16147" width="0.7265625" style="182" customWidth="1"/>
    <col min="16148" max="16193" width="0.7265625" style="182"/>
    <col min="16194" max="16194" width="0.7265625" style="182" customWidth="1"/>
    <col min="16195" max="16197" width="0.7265625" style="182"/>
    <col min="16198" max="16198" width="0.7265625" style="182" customWidth="1"/>
    <col min="16199" max="16209" width="0.7265625" style="182"/>
    <col min="16210" max="16211" width="0.7265625" style="182" customWidth="1"/>
    <col min="16212" max="16231" width="0.7265625" style="182"/>
    <col min="16232" max="16233" width="0.7265625" style="182" customWidth="1"/>
    <col min="16234" max="16235" width="0" style="182" hidden="1" customWidth="1"/>
    <col min="16236" max="16236" width="0.453125" style="182" customWidth="1"/>
    <col min="16237" max="16237" width="0" style="182" hidden="1" customWidth="1"/>
    <col min="16238" max="16286" width="0.7265625" style="182"/>
    <col min="16287" max="16288" width="0" style="182" hidden="1" customWidth="1"/>
    <col min="16289" max="16384" width="0.7265625" style="182"/>
  </cols>
  <sheetData>
    <row r="2" spans="1:161" s="183" customFormat="1" ht="9" x14ac:dyDescent="0.2">
      <c r="DW2" s="396" t="s">
        <v>313</v>
      </c>
      <c r="DX2" s="396"/>
      <c r="DY2" s="396"/>
      <c r="DZ2" s="396"/>
      <c r="EA2" s="396"/>
      <c r="EB2" s="396"/>
      <c r="EC2" s="396"/>
      <c r="ED2" s="396"/>
      <c r="EE2" s="396"/>
      <c r="EF2" s="396"/>
      <c r="EG2" s="396"/>
      <c r="EH2" s="396"/>
      <c r="EI2" s="396"/>
      <c r="EJ2" s="396"/>
      <c r="EK2" s="396"/>
      <c r="EL2" s="396"/>
      <c r="EM2" s="396"/>
      <c r="EN2" s="396"/>
      <c r="EO2" s="396"/>
      <c r="EP2" s="396"/>
      <c r="EQ2" s="396"/>
      <c r="ER2" s="396"/>
      <c r="ES2" s="396"/>
      <c r="ET2" s="396"/>
      <c r="EU2" s="396"/>
      <c r="EV2" s="396"/>
      <c r="EW2" s="396"/>
      <c r="EX2" s="396"/>
      <c r="EY2" s="396"/>
      <c r="EZ2" s="396"/>
      <c r="FA2" s="396"/>
      <c r="FB2" s="396"/>
      <c r="FC2" s="396"/>
      <c r="FD2" s="396"/>
      <c r="FE2" s="396"/>
    </row>
    <row r="3" spans="1:161" s="183" customFormat="1" ht="12" x14ac:dyDescent="0.3">
      <c r="DW3" s="397" t="s">
        <v>596</v>
      </c>
      <c r="DX3" s="398"/>
      <c r="DY3" s="398"/>
      <c r="DZ3" s="398"/>
      <c r="EA3" s="398"/>
      <c r="EB3" s="398"/>
      <c r="EC3" s="398"/>
      <c r="ED3" s="398"/>
      <c r="EE3" s="398"/>
      <c r="EF3" s="398"/>
      <c r="EG3" s="398"/>
      <c r="EH3" s="398"/>
      <c r="EI3" s="398"/>
      <c r="EJ3" s="398"/>
      <c r="EK3" s="398"/>
      <c r="EL3" s="398"/>
      <c r="EM3" s="398"/>
      <c r="EN3" s="398"/>
      <c r="EO3" s="398"/>
      <c r="EP3" s="398"/>
      <c r="EQ3" s="398"/>
      <c r="ER3" s="398"/>
      <c r="ES3" s="398"/>
      <c r="ET3" s="398"/>
      <c r="EU3" s="398"/>
      <c r="EV3" s="398"/>
      <c r="EW3" s="398"/>
      <c r="EX3" s="398"/>
      <c r="EY3" s="398"/>
      <c r="EZ3" s="398"/>
      <c r="FA3" s="398"/>
      <c r="FB3" s="398"/>
      <c r="FC3" s="398"/>
      <c r="FD3" s="398"/>
      <c r="FE3" s="398"/>
    </row>
    <row r="4" spans="1:161" s="184" customFormat="1" ht="8" x14ac:dyDescent="0.2">
      <c r="DW4" s="399" t="s">
        <v>314</v>
      </c>
      <c r="DX4" s="399"/>
      <c r="DY4" s="399"/>
      <c r="DZ4" s="399"/>
      <c r="EA4" s="399"/>
      <c r="EB4" s="399"/>
      <c r="EC4" s="399"/>
      <c r="ED4" s="399"/>
      <c r="EE4" s="399"/>
      <c r="EF4" s="399"/>
      <c r="EG4" s="399"/>
      <c r="EH4" s="399"/>
      <c r="EI4" s="399"/>
      <c r="EJ4" s="399"/>
      <c r="EK4" s="399"/>
      <c r="EL4" s="399"/>
      <c r="EM4" s="399"/>
      <c r="EN4" s="399"/>
      <c r="EO4" s="399"/>
      <c r="EP4" s="399"/>
      <c r="EQ4" s="399"/>
      <c r="ER4" s="399"/>
      <c r="ES4" s="399"/>
      <c r="ET4" s="399"/>
      <c r="EU4" s="399"/>
      <c r="EV4" s="399"/>
      <c r="EW4" s="399"/>
      <c r="EX4" s="399"/>
      <c r="EY4" s="399"/>
      <c r="EZ4" s="399"/>
      <c r="FA4" s="399"/>
      <c r="FB4" s="399"/>
      <c r="FC4" s="399"/>
      <c r="FD4" s="399"/>
      <c r="FE4" s="399"/>
    </row>
    <row r="5" spans="1:161" s="183" customFormat="1" ht="19.5" customHeight="1" x14ac:dyDescent="0.25">
      <c r="DW5" s="400" t="s">
        <v>597</v>
      </c>
      <c r="DX5" s="401"/>
      <c r="DY5" s="401"/>
      <c r="DZ5" s="401"/>
      <c r="EA5" s="401"/>
      <c r="EB5" s="401"/>
      <c r="EC5" s="401"/>
      <c r="ED5" s="401"/>
      <c r="EE5" s="401"/>
      <c r="EF5" s="401"/>
      <c r="EG5" s="401"/>
      <c r="EH5" s="401"/>
      <c r="EI5" s="401"/>
      <c r="EJ5" s="401"/>
      <c r="EK5" s="401"/>
      <c r="EL5" s="401"/>
      <c r="EM5" s="401"/>
      <c r="EN5" s="401"/>
      <c r="EO5" s="401"/>
      <c r="EP5" s="401"/>
      <c r="EQ5" s="401"/>
      <c r="ER5" s="401"/>
      <c r="ES5" s="401"/>
      <c r="ET5" s="401"/>
      <c r="EU5" s="401"/>
      <c r="EV5" s="401"/>
      <c r="EW5" s="401"/>
      <c r="EX5" s="401"/>
      <c r="EY5" s="401"/>
      <c r="EZ5" s="401"/>
      <c r="FA5" s="401"/>
      <c r="FB5" s="401"/>
      <c r="FC5" s="401"/>
      <c r="FD5" s="401"/>
      <c r="FE5" s="401"/>
    </row>
    <row r="6" spans="1:161" s="184" customFormat="1" ht="8" x14ac:dyDescent="0.2">
      <c r="DW6" s="402" t="s">
        <v>315</v>
      </c>
      <c r="DX6" s="402"/>
      <c r="DY6" s="402"/>
      <c r="DZ6" s="402"/>
      <c r="EA6" s="402"/>
      <c r="EB6" s="402"/>
      <c r="EC6" s="402"/>
      <c r="ED6" s="402"/>
      <c r="EE6" s="402"/>
      <c r="EF6" s="402"/>
      <c r="EG6" s="402"/>
      <c r="EH6" s="402"/>
      <c r="EI6" s="402"/>
      <c r="EJ6" s="402"/>
      <c r="EK6" s="402"/>
      <c r="EL6" s="402"/>
      <c r="EM6" s="402"/>
      <c r="EN6" s="402"/>
      <c r="EO6" s="402"/>
      <c r="EP6" s="402"/>
      <c r="EQ6" s="402"/>
      <c r="ER6" s="402"/>
      <c r="ES6" s="402"/>
      <c r="ET6" s="402"/>
      <c r="EU6" s="402"/>
      <c r="EV6" s="402"/>
      <c r="EW6" s="402"/>
      <c r="EX6" s="402"/>
      <c r="EY6" s="402"/>
      <c r="EZ6" s="402"/>
      <c r="FA6" s="402"/>
      <c r="FB6" s="402"/>
      <c r="FC6" s="402"/>
      <c r="FD6" s="402"/>
      <c r="FE6" s="402"/>
    </row>
    <row r="7" spans="1:161" s="183" customFormat="1" ht="13" x14ac:dyDescent="0.3">
      <c r="DW7" s="403"/>
      <c r="DX7" s="404"/>
      <c r="DY7" s="404"/>
      <c r="DZ7" s="404"/>
      <c r="EA7" s="404"/>
      <c r="EB7" s="404"/>
      <c r="EC7" s="404"/>
      <c r="ED7" s="404"/>
      <c r="EE7" s="404"/>
      <c r="EF7" s="404"/>
      <c r="EG7" s="404"/>
      <c r="EH7" s="404"/>
      <c r="EI7" s="404"/>
      <c r="EJ7" s="185"/>
      <c r="EK7" s="185"/>
      <c r="EL7" s="405" t="s">
        <v>598</v>
      </c>
      <c r="EM7" s="404"/>
      <c r="EN7" s="404"/>
      <c r="EO7" s="404"/>
      <c r="EP7" s="404"/>
      <c r="EQ7" s="404"/>
      <c r="ER7" s="404"/>
      <c r="ES7" s="404"/>
      <c r="ET7" s="404"/>
      <c r="EU7" s="404"/>
      <c r="EV7" s="404"/>
      <c r="EW7" s="404"/>
      <c r="EX7" s="404"/>
      <c r="EY7" s="404"/>
      <c r="EZ7" s="404"/>
      <c r="FA7" s="404"/>
      <c r="FB7" s="404"/>
      <c r="FC7" s="404"/>
      <c r="FD7" s="404"/>
      <c r="FE7" s="404"/>
    </row>
    <row r="8" spans="1:161" s="184" customFormat="1" ht="8" x14ac:dyDescent="0.2">
      <c r="DW8" s="402" t="s">
        <v>316</v>
      </c>
      <c r="DX8" s="402"/>
      <c r="DY8" s="402"/>
      <c r="DZ8" s="402"/>
      <c r="EA8" s="402"/>
      <c r="EB8" s="402"/>
      <c r="EC8" s="402"/>
      <c r="ED8" s="402"/>
      <c r="EE8" s="402"/>
      <c r="EF8" s="402"/>
      <c r="EG8" s="402"/>
      <c r="EH8" s="402"/>
      <c r="EI8" s="402"/>
      <c r="EL8" s="402" t="s">
        <v>317</v>
      </c>
      <c r="EM8" s="402"/>
      <c r="EN8" s="402"/>
      <c r="EO8" s="402"/>
      <c r="EP8" s="402"/>
      <c r="EQ8" s="402"/>
      <c r="ER8" s="402"/>
      <c r="ES8" s="402"/>
      <c r="ET8" s="402"/>
      <c r="EU8" s="402"/>
      <c r="EV8" s="402"/>
      <c r="EW8" s="402"/>
      <c r="EX8" s="402"/>
      <c r="EY8" s="402"/>
      <c r="EZ8" s="402"/>
      <c r="FA8" s="402"/>
      <c r="FB8" s="402"/>
      <c r="FC8" s="402"/>
      <c r="FD8" s="402"/>
      <c r="FE8" s="402"/>
    </row>
    <row r="9" spans="1:161" s="183" customFormat="1" ht="12" x14ac:dyDescent="0.3">
      <c r="DW9" s="392" t="s">
        <v>318</v>
      </c>
      <c r="DX9" s="392"/>
      <c r="DY9" s="384" t="s">
        <v>323</v>
      </c>
      <c r="DZ9" s="385"/>
      <c r="EA9" s="385"/>
      <c r="EB9" s="393" t="s">
        <v>318</v>
      </c>
      <c r="EC9" s="393"/>
      <c r="EE9" s="384" t="s">
        <v>689</v>
      </c>
      <c r="EF9" s="385"/>
      <c r="EG9" s="385"/>
      <c r="EH9" s="385"/>
      <c r="EI9" s="385"/>
      <c r="EJ9" s="385"/>
      <c r="EK9" s="385"/>
      <c r="EL9" s="385"/>
      <c r="EM9" s="385"/>
      <c r="EN9" s="385"/>
      <c r="EO9" s="385"/>
      <c r="EP9" s="385"/>
      <c r="EQ9" s="385"/>
      <c r="ER9" s="385"/>
      <c r="ES9" s="385"/>
      <c r="ET9" s="392">
        <v>20</v>
      </c>
      <c r="EU9" s="392"/>
      <c r="EV9" s="392"/>
      <c r="EW9" s="387" t="s">
        <v>319</v>
      </c>
      <c r="EX9" s="388"/>
      <c r="EY9" s="388"/>
      <c r="EZ9" s="183" t="s">
        <v>320</v>
      </c>
    </row>
    <row r="11" spans="1:161" s="186" customFormat="1" ht="12" x14ac:dyDescent="0.3">
      <c r="CR11" s="187" t="s">
        <v>652</v>
      </c>
      <c r="CS11" s="387" t="s">
        <v>319</v>
      </c>
      <c r="CT11" s="388"/>
      <c r="CU11" s="388"/>
      <c r="CV11" s="186" t="s">
        <v>320</v>
      </c>
    </row>
    <row r="12" spans="1:161" s="186" customFormat="1" ht="12" x14ac:dyDescent="0.3">
      <c r="AY12" s="394" t="s">
        <v>321</v>
      </c>
      <c r="AZ12" s="394"/>
      <c r="BA12" s="394"/>
      <c r="BB12" s="394"/>
      <c r="BC12" s="394"/>
      <c r="BD12" s="394"/>
      <c r="BE12" s="394"/>
      <c r="BF12" s="387" t="s">
        <v>319</v>
      </c>
      <c r="BG12" s="388"/>
      <c r="BH12" s="388"/>
      <c r="BI12" s="394" t="s">
        <v>322</v>
      </c>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87" t="s">
        <v>323</v>
      </c>
      <c r="CF12" s="388"/>
      <c r="CG12" s="388"/>
      <c r="CH12" s="394" t="s">
        <v>324</v>
      </c>
      <c r="CI12" s="394"/>
      <c r="CJ12" s="394"/>
      <c r="CK12" s="394"/>
      <c r="CL12" s="394"/>
      <c r="CM12" s="387" t="s">
        <v>325</v>
      </c>
      <c r="CN12" s="388"/>
      <c r="CO12" s="388"/>
      <c r="CP12" s="395" t="s">
        <v>326</v>
      </c>
      <c r="CQ12" s="395"/>
      <c r="CR12" s="395"/>
      <c r="CS12" s="395"/>
      <c r="CT12" s="395"/>
      <c r="CU12" s="395"/>
      <c r="CV12" s="395"/>
      <c r="CW12" s="395"/>
      <c r="CX12" s="395"/>
      <c r="ES12" s="354" t="s">
        <v>270</v>
      </c>
      <c r="ET12" s="355"/>
      <c r="EU12" s="355"/>
      <c r="EV12" s="355"/>
      <c r="EW12" s="355"/>
      <c r="EX12" s="355"/>
      <c r="EY12" s="355"/>
      <c r="EZ12" s="355"/>
      <c r="FA12" s="355"/>
      <c r="FB12" s="355"/>
      <c r="FC12" s="355"/>
      <c r="FD12" s="355"/>
      <c r="FE12" s="356"/>
    </row>
    <row r="13" spans="1:161" ht="11" thickBot="1" x14ac:dyDescent="0.3">
      <c r="ES13" s="357"/>
      <c r="ET13" s="358"/>
      <c r="EU13" s="358"/>
      <c r="EV13" s="358"/>
      <c r="EW13" s="358"/>
      <c r="EX13" s="358"/>
      <c r="EY13" s="358"/>
      <c r="EZ13" s="358"/>
      <c r="FA13" s="358"/>
      <c r="FB13" s="358"/>
      <c r="FC13" s="358"/>
      <c r="FD13" s="358"/>
      <c r="FE13" s="359"/>
    </row>
    <row r="14" spans="1:161" ht="12" x14ac:dyDescent="0.3">
      <c r="BG14" s="383" t="s">
        <v>327</v>
      </c>
      <c r="BH14" s="383"/>
      <c r="BI14" s="383"/>
      <c r="BJ14" s="383"/>
      <c r="BK14" s="384" t="s">
        <v>323</v>
      </c>
      <c r="BL14" s="385"/>
      <c r="BM14" s="385"/>
      <c r="BN14" s="386"/>
      <c r="BO14" s="386"/>
      <c r="BQ14" s="384" t="s">
        <v>689</v>
      </c>
      <c r="BR14" s="385"/>
      <c r="BS14" s="385"/>
      <c r="BT14" s="385"/>
      <c r="BU14" s="385"/>
      <c r="BV14" s="385"/>
      <c r="BW14" s="385"/>
      <c r="BX14" s="385"/>
      <c r="BY14" s="385"/>
      <c r="BZ14" s="385"/>
      <c r="CA14" s="385"/>
      <c r="CB14" s="385"/>
      <c r="CC14" s="385"/>
      <c r="CD14" s="385"/>
      <c r="CE14" s="385"/>
      <c r="CF14" s="383">
        <v>20</v>
      </c>
      <c r="CG14" s="383"/>
      <c r="CH14" s="383"/>
      <c r="CI14" s="387" t="s">
        <v>319</v>
      </c>
      <c r="CJ14" s="388"/>
      <c r="CK14" s="388"/>
      <c r="CL14" s="182" t="s">
        <v>320</v>
      </c>
      <c r="EQ14" s="189" t="s">
        <v>1</v>
      </c>
      <c r="ES14" s="389" t="s">
        <v>690</v>
      </c>
      <c r="ET14" s="390"/>
      <c r="EU14" s="390"/>
      <c r="EV14" s="390"/>
      <c r="EW14" s="390"/>
      <c r="EX14" s="390"/>
      <c r="EY14" s="390"/>
      <c r="EZ14" s="390"/>
      <c r="FA14" s="390"/>
      <c r="FB14" s="390"/>
      <c r="FC14" s="390"/>
      <c r="FD14" s="390"/>
      <c r="FE14" s="391"/>
    </row>
    <row r="15" spans="1:161" x14ac:dyDescent="0.25">
      <c r="A15" s="386" t="s">
        <v>271</v>
      </c>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EQ15" s="189" t="s">
        <v>274</v>
      </c>
      <c r="ES15" s="343"/>
      <c r="ET15" s="344"/>
      <c r="EU15" s="344"/>
      <c r="EV15" s="344"/>
      <c r="EW15" s="344"/>
      <c r="EX15" s="344"/>
      <c r="EY15" s="344"/>
      <c r="EZ15" s="344"/>
      <c r="FA15" s="344"/>
      <c r="FB15" s="344"/>
      <c r="FC15" s="344"/>
      <c r="FD15" s="344"/>
      <c r="FE15" s="345"/>
    </row>
    <row r="16" spans="1:161" ht="12" x14ac:dyDescent="0.3">
      <c r="A16" s="182" t="s">
        <v>272</v>
      </c>
      <c r="AB16" s="341" t="s">
        <v>0</v>
      </c>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2"/>
      <c r="BB16" s="342"/>
      <c r="BC16" s="342"/>
      <c r="BD16" s="342"/>
      <c r="BE16" s="342"/>
      <c r="BF16" s="342"/>
      <c r="BG16" s="342"/>
      <c r="BH16" s="342"/>
      <c r="BI16" s="342"/>
      <c r="BJ16" s="342"/>
      <c r="BK16" s="342"/>
      <c r="BL16" s="342"/>
      <c r="BM16" s="342"/>
      <c r="BN16" s="342"/>
      <c r="BO16" s="342"/>
      <c r="BP16" s="342"/>
      <c r="BQ16" s="342"/>
      <c r="BR16" s="342"/>
      <c r="BS16" s="342"/>
      <c r="BT16" s="342"/>
      <c r="BU16" s="342"/>
      <c r="BV16" s="342"/>
      <c r="BW16" s="342"/>
      <c r="BX16" s="342"/>
      <c r="BY16" s="342"/>
      <c r="BZ16" s="342"/>
      <c r="CA16" s="342"/>
      <c r="CB16" s="342"/>
      <c r="CC16" s="342"/>
      <c r="CD16" s="342"/>
      <c r="CE16" s="342"/>
      <c r="CF16" s="342"/>
      <c r="CG16" s="342"/>
      <c r="CH16" s="342"/>
      <c r="CI16" s="342"/>
      <c r="CJ16" s="342"/>
      <c r="CK16" s="342"/>
      <c r="CL16" s="342"/>
      <c r="CM16" s="342"/>
      <c r="CN16" s="342"/>
      <c r="CO16" s="342"/>
      <c r="CP16" s="342"/>
      <c r="CQ16" s="342"/>
      <c r="CR16" s="342"/>
      <c r="CS16" s="342"/>
      <c r="CT16" s="342"/>
      <c r="CU16" s="342"/>
      <c r="CV16" s="342"/>
      <c r="CW16" s="342"/>
      <c r="CX16" s="342"/>
      <c r="CY16" s="342"/>
      <c r="CZ16" s="342"/>
      <c r="DA16" s="342"/>
      <c r="DB16" s="342"/>
      <c r="DC16" s="342"/>
      <c r="DD16" s="342"/>
      <c r="DE16" s="342"/>
      <c r="DF16" s="342"/>
      <c r="DG16" s="342"/>
      <c r="DH16" s="342"/>
      <c r="DI16" s="342"/>
      <c r="DJ16" s="342"/>
      <c r="DK16" s="342"/>
      <c r="DL16" s="342"/>
      <c r="DM16" s="342"/>
      <c r="DN16" s="342"/>
      <c r="DO16" s="342"/>
      <c r="DP16" s="342"/>
      <c r="EQ16" s="189" t="s">
        <v>273</v>
      </c>
      <c r="ES16" s="343" t="s">
        <v>328</v>
      </c>
      <c r="ET16" s="344"/>
      <c r="EU16" s="344"/>
      <c r="EV16" s="344"/>
      <c r="EW16" s="344"/>
      <c r="EX16" s="344"/>
      <c r="EY16" s="344"/>
      <c r="EZ16" s="344"/>
      <c r="FA16" s="344"/>
      <c r="FB16" s="344"/>
      <c r="FC16" s="344"/>
      <c r="FD16" s="344"/>
      <c r="FE16" s="345"/>
    </row>
    <row r="17" spans="1:161" x14ac:dyDescent="0.25">
      <c r="EQ17" s="189" t="s">
        <v>274</v>
      </c>
      <c r="ES17" s="343"/>
      <c r="ET17" s="344"/>
      <c r="EU17" s="344"/>
      <c r="EV17" s="344"/>
      <c r="EW17" s="344"/>
      <c r="EX17" s="344"/>
      <c r="EY17" s="344"/>
      <c r="EZ17" s="344"/>
      <c r="FA17" s="344"/>
      <c r="FB17" s="344"/>
      <c r="FC17" s="344"/>
      <c r="FD17" s="344"/>
      <c r="FE17" s="345"/>
    </row>
    <row r="18" spans="1:161" x14ac:dyDescent="0.25">
      <c r="EQ18" s="189" t="s">
        <v>275</v>
      </c>
      <c r="ES18" s="343" t="s">
        <v>600</v>
      </c>
      <c r="ET18" s="346"/>
      <c r="EU18" s="346"/>
      <c r="EV18" s="346"/>
      <c r="EW18" s="346"/>
      <c r="EX18" s="346"/>
      <c r="EY18" s="346"/>
      <c r="EZ18" s="346"/>
      <c r="FA18" s="346"/>
      <c r="FB18" s="346"/>
      <c r="FC18" s="346"/>
      <c r="FD18" s="346"/>
      <c r="FE18" s="347"/>
    </row>
    <row r="19" spans="1:161" ht="27" customHeight="1" x14ac:dyDescent="0.35">
      <c r="A19" s="182" t="s">
        <v>329</v>
      </c>
      <c r="K19" s="348" t="s">
        <v>599</v>
      </c>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349"/>
      <c r="DL19" s="349"/>
      <c r="DM19" s="349"/>
      <c r="DN19" s="349"/>
      <c r="DO19" s="349"/>
      <c r="DP19" s="349"/>
      <c r="EQ19" s="189" t="s">
        <v>276</v>
      </c>
      <c r="ES19" s="343" t="s">
        <v>330</v>
      </c>
      <c r="ET19" s="346"/>
      <c r="EU19" s="346"/>
      <c r="EV19" s="346"/>
      <c r="EW19" s="346"/>
      <c r="EX19" s="346"/>
      <c r="EY19" s="346"/>
      <c r="EZ19" s="346"/>
      <c r="FA19" s="346"/>
      <c r="FB19" s="346"/>
      <c r="FC19" s="346"/>
      <c r="FD19" s="346"/>
      <c r="FE19" s="347"/>
    </row>
    <row r="20" spans="1:161" ht="11" thickBot="1" x14ac:dyDescent="0.3">
      <c r="A20" s="182" t="s">
        <v>277</v>
      </c>
      <c r="EQ20" s="189" t="s">
        <v>2</v>
      </c>
      <c r="ES20" s="350" t="s">
        <v>331</v>
      </c>
      <c r="ET20" s="351"/>
      <c r="EU20" s="351"/>
      <c r="EV20" s="351"/>
      <c r="EW20" s="351"/>
      <c r="EX20" s="351"/>
      <c r="EY20" s="351"/>
      <c r="EZ20" s="351"/>
      <c r="FA20" s="351"/>
      <c r="FB20" s="351"/>
      <c r="FC20" s="351"/>
      <c r="FD20" s="351"/>
      <c r="FE20" s="352"/>
    </row>
    <row r="22" spans="1:161" s="190" customFormat="1" x14ac:dyDescent="0.25">
      <c r="A22" s="353" t="s">
        <v>332</v>
      </c>
      <c r="B22" s="353"/>
      <c r="C22" s="353"/>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3"/>
      <c r="BF22" s="353"/>
      <c r="BG22" s="353"/>
      <c r="BH22" s="353"/>
      <c r="BI22" s="353"/>
      <c r="BJ22" s="353"/>
      <c r="BK22" s="353"/>
      <c r="BL22" s="353"/>
      <c r="BM22" s="353"/>
      <c r="BN22" s="353"/>
      <c r="BO22" s="353"/>
      <c r="BP22" s="353"/>
      <c r="BQ22" s="353"/>
      <c r="BR22" s="353"/>
      <c r="BS22" s="353"/>
      <c r="BT22" s="353"/>
      <c r="BU22" s="353"/>
      <c r="BV22" s="353"/>
      <c r="BW22" s="353"/>
      <c r="BX22" s="353"/>
      <c r="BY22" s="353"/>
      <c r="BZ22" s="353"/>
      <c r="CA22" s="353"/>
      <c r="CB22" s="353"/>
      <c r="CC22" s="353"/>
      <c r="CD22" s="353"/>
      <c r="CE22" s="353"/>
      <c r="CF22" s="353"/>
      <c r="CG22" s="353"/>
      <c r="CH22" s="353"/>
      <c r="CI22" s="353"/>
      <c r="CJ22" s="353"/>
      <c r="CK22" s="353"/>
      <c r="CL22" s="353"/>
      <c r="CM22" s="353"/>
      <c r="CN22" s="353"/>
      <c r="CO22" s="353"/>
      <c r="CP22" s="353"/>
      <c r="CQ22" s="353"/>
      <c r="CR22" s="353"/>
      <c r="CS22" s="353"/>
      <c r="CT22" s="353"/>
      <c r="CU22" s="353"/>
      <c r="CV22" s="353"/>
      <c r="CW22" s="353"/>
      <c r="CX22" s="353"/>
      <c r="CY22" s="353"/>
      <c r="CZ22" s="353"/>
      <c r="DA22" s="353"/>
      <c r="DB22" s="353"/>
      <c r="DC22" s="353"/>
      <c r="DD22" s="353"/>
      <c r="DE22" s="353"/>
      <c r="DF22" s="353"/>
      <c r="DG22" s="353"/>
      <c r="DH22" s="353"/>
      <c r="DI22" s="353"/>
      <c r="DJ22" s="353"/>
      <c r="DK22" s="353"/>
      <c r="DL22" s="353"/>
      <c r="DM22" s="353"/>
      <c r="DN22" s="353"/>
      <c r="DO22" s="353"/>
      <c r="DP22" s="353"/>
      <c r="DQ22" s="353"/>
      <c r="DR22" s="353"/>
      <c r="DS22" s="353"/>
      <c r="DT22" s="353"/>
      <c r="DU22" s="353"/>
      <c r="DV22" s="353"/>
      <c r="DW22" s="353"/>
      <c r="DX22" s="353"/>
      <c r="DY22" s="353"/>
      <c r="DZ22" s="353"/>
      <c r="EA22" s="353"/>
      <c r="EB22" s="353"/>
      <c r="EC22" s="353"/>
      <c r="ED22" s="353"/>
      <c r="EE22" s="353"/>
      <c r="EF22" s="353"/>
      <c r="EG22" s="353"/>
      <c r="EH22" s="353"/>
      <c r="EI22" s="353"/>
      <c r="EJ22" s="353"/>
      <c r="EK22" s="353"/>
      <c r="EL22" s="353"/>
      <c r="EM22" s="353"/>
      <c r="EN22" s="353"/>
      <c r="EO22" s="353"/>
      <c r="EP22" s="353"/>
      <c r="EQ22" s="353"/>
      <c r="ER22" s="353"/>
      <c r="ES22" s="353"/>
      <c r="ET22" s="353"/>
      <c r="EU22" s="353"/>
      <c r="EV22" s="353"/>
      <c r="EW22" s="353"/>
      <c r="EX22" s="353"/>
      <c r="EY22" s="353"/>
      <c r="EZ22" s="353"/>
      <c r="FA22" s="353"/>
      <c r="FB22" s="353"/>
      <c r="FC22" s="353"/>
      <c r="FD22" s="353"/>
      <c r="FE22" s="353"/>
    </row>
    <row r="24" spans="1:161" x14ac:dyDescent="0.25">
      <c r="A24" s="354" t="s">
        <v>3</v>
      </c>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355"/>
      <c r="AT24" s="355"/>
      <c r="AU24" s="355"/>
      <c r="AV24" s="355"/>
      <c r="AW24" s="355"/>
      <c r="AX24" s="355"/>
      <c r="AY24" s="355"/>
      <c r="AZ24" s="355"/>
      <c r="BA24" s="355"/>
      <c r="BB24" s="355"/>
      <c r="BC24" s="355"/>
      <c r="BD24" s="355"/>
      <c r="BE24" s="355"/>
      <c r="BF24" s="355"/>
      <c r="BG24" s="355"/>
      <c r="BH24" s="355"/>
      <c r="BI24" s="355"/>
      <c r="BJ24" s="355"/>
      <c r="BK24" s="355"/>
      <c r="BL24" s="355"/>
      <c r="BM24" s="355"/>
      <c r="BN24" s="355"/>
      <c r="BO24" s="355"/>
      <c r="BP24" s="355"/>
      <c r="BQ24" s="355"/>
      <c r="BR24" s="355"/>
      <c r="BS24" s="355"/>
      <c r="BT24" s="355"/>
      <c r="BU24" s="355"/>
      <c r="BV24" s="355"/>
      <c r="BW24" s="356"/>
      <c r="BX24" s="363" t="s">
        <v>6</v>
      </c>
      <c r="BY24" s="364"/>
      <c r="BZ24" s="364"/>
      <c r="CA24" s="364"/>
      <c r="CB24" s="364"/>
      <c r="CC24" s="364"/>
      <c r="CD24" s="364"/>
      <c r="CE24" s="365"/>
      <c r="CF24" s="363" t="s">
        <v>333</v>
      </c>
      <c r="CG24" s="364"/>
      <c r="CH24" s="364"/>
      <c r="CI24" s="364"/>
      <c r="CJ24" s="364"/>
      <c r="CK24" s="364"/>
      <c r="CL24" s="364"/>
      <c r="CM24" s="364"/>
      <c r="CN24" s="364"/>
      <c r="CO24" s="364"/>
      <c r="CP24" s="364"/>
      <c r="CQ24" s="364"/>
      <c r="CR24" s="365"/>
      <c r="CS24" s="363" t="s">
        <v>334</v>
      </c>
      <c r="CT24" s="364"/>
      <c r="CU24" s="364"/>
      <c r="CV24" s="364"/>
      <c r="CW24" s="364"/>
      <c r="CX24" s="364"/>
      <c r="CY24" s="364"/>
      <c r="CZ24" s="364"/>
      <c r="DA24" s="364"/>
      <c r="DB24" s="364"/>
      <c r="DC24" s="364"/>
      <c r="DD24" s="364"/>
      <c r="DE24" s="365"/>
      <c r="DF24" s="372" t="s">
        <v>11</v>
      </c>
      <c r="DG24" s="373"/>
      <c r="DH24" s="373"/>
      <c r="DI24" s="373"/>
      <c r="DJ24" s="373"/>
      <c r="DK24" s="373"/>
      <c r="DL24" s="373"/>
      <c r="DM24" s="373"/>
      <c r="DN24" s="373"/>
      <c r="DO24" s="373"/>
      <c r="DP24" s="373"/>
      <c r="DQ24" s="373"/>
      <c r="DR24" s="373"/>
      <c r="DS24" s="373"/>
      <c r="DT24" s="373"/>
      <c r="DU24" s="373"/>
      <c r="DV24" s="373"/>
      <c r="DW24" s="373"/>
      <c r="DX24" s="373"/>
      <c r="DY24" s="373"/>
      <c r="DZ24" s="373"/>
      <c r="EA24" s="373"/>
      <c r="EB24" s="373"/>
      <c r="EC24" s="373"/>
      <c r="ED24" s="373"/>
      <c r="EE24" s="373"/>
      <c r="EF24" s="373"/>
      <c r="EG24" s="373"/>
      <c r="EH24" s="373"/>
      <c r="EI24" s="373"/>
      <c r="EJ24" s="373"/>
      <c r="EK24" s="373"/>
      <c r="EL24" s="373"/>
      <c r="EM24" s="373"/>
      <c r="EN24" s="373"/>
      <c r="EO24" s="373"/>
      <c r="EP24" s="373"/>
      <c r="EQ24" s="373"/>
      <c r="ER24" s="373"/>
      <c r="ES24" s="373"/>
      <c r="ET24" s="373"/>
      <c r="EU24" s="373"/>
      <c r="EV24" s="373"/>
      <c r="EW24" s="373"/>
      <c r="EX24" s="373"/>
      <c r="EY24" s="373"/>
      <c r="EZ24" s="373"/>
      <c r="FA24" s="373"/>
      <c r="FB24" s="373"/>
      <c r="FC24" s="373"/>
      <c r="FD24" s="373"/>
      <c r="FE24" s="374"/>
    </row>
    <row r="25" spans="1:161" ht="12" x14ac:dyDescent="0.3">
      <c r="A25" s="357"/>
      <c r="B25" s="358"/>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c r="BA25" s="358"/>
      <c r="BB25" s="358"/>
      <c r="BC25" s="358"/>
      <c r="BD25" s="358"/>
      <c r="BE25" s="358"/>
      <c r="BF25" s="358"/>
      <c r="BG25" s="358"/>
      <c r="BH25" s="358"/>
      <c r="BI25" s="358"/>
      <c r="BJ25" s="358"/>
      <c r="BK25" s="358"/>
      <c r="BL25" s="358"/>
      <c r="BM25" s="358"/>
      <c r="BN25" s="358"/>
      <c r="BO25" s="358"/>
      <c r="BP25" s="358"/>
      <c r="BQ25" s="358"/>
      <c r="BR25" s="358"/>
      <c r="BS25" s="358"/>
      <c r="BT25" s="358"/>
      <c r="BU25" s="358"/>
      <c r="BV25" s="358"/>
      <c r="BW25" s="359"/>
      <c r="BX25" s="366"/>
      <c r="BY25" s="367"/>
      <c r="BZ25" s="367"/>
      <c r="CA25" s="367"/>
      <c r="CB25" s="367"/>
      <c r="CC25" s="367"/>
      <c r="CD25" s="367"/>
      <c r="CE25" s="368"/>
      <c r="CF25" s="366"/>
      <c r="CG25" s="367"/>
      <c r="CH25" s="367"/>
      <c r="CI25" s="367"/>
      <c r="CJ25" s="367"/>
      <c r="CK25" s="367"/>
      <c r="CL25" s="367"/>
      <c r="CM25" s="367"/>
      <c r="CN25" s="367"/>
      <c r="CO25" s="367"/>
      <c r="CP25" s="367"/>
      <c r="CQ25" s="367"/>
      <c r="CR25" s="368"/>
      <c r="CS25" s="366"/>
      <c r="CT25" s="367"/>
      <c r="CU25" s="367"/>
      <c r="CV25" s="367"/>
      <c r="CW25" s="367"/>
      <c r="CX25" s="367"/>
      <c r="CY25" s="367"/>
      <c r="CZ25" s="367"/>
      <c r="DA25" s="367"/>
      <c r="DB25" s="367"/>
      <c r="DC25" s="367"/>
      <c r="DD25" s="367"/>
      <c r="DE25" s="368"/>
      <c r="DF25" s="375" t="s">
        <v>335</v>
      </c>
      <c r="DG25" s="376"/>
      <c r="DH25" s="376"/>
      <c r="DI25" s="376"/>
      <c r="DJ25" s="376"/>
      <c r="DK25" s="376"/>
      <c r="DL25" s="377" t="s">
        <v>319</v>
      </c>
      <c r="DM25" s="378"/>
      <c r="DN25" s="378"/>
      <c r="DO25" s="379" t="s">
        <v>320</v>
      </c>
      <c r="DP25" s="379"/>
      <c r="DQ25" s="379"/>
      <c r="DR25" s="380"/>
      <c r="DS25" s="375" t="s">
        <v>335</v>
      </c>
      <c r="DT25" s="376"/>
      <c r="DU25" s="376"/>
      <c r="DV25" s="376"/>
      <c r="DW25" s="376"/>
      <c r="DX25" s="376"/>
      <c r="DY25" s="377" t="s">
        <v>323</v>
      </c>
      <c r="DZ25" s="378"/>
      <c r="EA25" s="378"/>
      <c r="EB25" s="379" t="s">
        <v>320</v>
      </c>
      <c r="EC25" s="379"/>
      <c r="ED25" s="379"/>
      <c r="EE25" s="380"/>
      <c r="EF25" s="375" t="s">
        <v>335</v>
      </c>
      <c r="EG25" s="376"/>
      <c r="EH25" s="376"/>
      <c r="EI25" s="376"/>
      <c r="EJ25" s="376"/>
      <c r="EK25" s="376"/>
      <c r="EL25" s="381" t="s">
        <v>325</v>
      </c>
      <c r="EM25" s="382"/>
      <c r="EN25" s="382"/>
      <c r="EO25" s="379" t="s">
        <v>320</v>
      </c>
      <c r="EP25" s="379"/>
      <c r="EQ25" s="379"/>
      <c r="ER25" s="380"/>
      <c r="ES25" s="363" t="s">
        <v>278</v>
      </c>
      <c r="ET25" s="364"/>
      <c r="EU25" s="364"/>
      <c r="EV25" s="364"/>
      <c r="EW25" s="364"/>
      <c r="EX25" s="364"/>
      <c r="EY25" s="364"/>
      <c r="EZ25" s="364"/>
      <c r="FA25" s="364"/>
      <c r="FB25" s="364"/>
      <c r="FC25" s="364"/>
      <c r="FD25" s="364"/>
      <c r="FE25" s="365"/>
    </row>
    <row r="26" spans="1:161" x14ac:dyDescent="0.25">
      <c r="A26" s="360"/>
      <c r="B26" s="361"/>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1"/>
      <c r="AP26" s="361"/>
      <c r="AQ26" s="361"/>
      <c r="AR26" s="361"/>
      <c r="AS26" s="361"/>
      <c r="AT26" s="361"/>
      <c r="AU26" s="361"/>
      <c r="AV26" s="361"/>
      <c r="AW26" s="361"/>
      <c r="AX26" s="361"/>
      <c r="AY26" s="361"/>
      <c r="AZ26" s="361"/>
      <c r="BA26" s="361"/>
      <c r="BB26" s="361"/>
      <c r="BC26" s="361"/>
      <c r="BD26" s="361"/>
      <c r="BE26" s="361"/>
      <c r="BF26" s="361"/>
      <c r="BG26" s="361"/>
      <c r="BH26" s="361"/>
      <c r="BI26" s="361"/>
      <c r="BJ26" s="361"/>
      <c r="BK26" s="361"/>
      <c r="BL26" s="361"/>
      <c r="BM26" s="361"/>
      <c r="BN26" s="361"/>
      <c r="BO26" s="361"/>
      <c r="BP26" s="361"/>
      <c r="BQ26" s="361"/>
      <c r="BR26" s="361"/>
      <c r="BS26" s="361"/>
      <c r="BT26" s="361"/>
      <c r="BU26" s="361"/>
      <c r="BV26" s="361"/>
      <c r="BW26" s="362"/>
      <c r="BX26" s="369"/>
      <c r="BY26" s="370"/>
      <c r="BZ26" s="370"/>
      <c r="CA26" s="370"/>
      <c r="CB26" s="370"/>
      <c r="CC26" s="370"/>
      <c r="CD26" s="370"/>
      <c r="CE26" s="371"/>
      <c r="CF26" s="369"/>
      <c r="CG26" s="370"/>
      <c r="CH26" s="370"/>
      <c r="CI26" s="370"/>
      <c r="CJ26" s="370"/>
      <c r="CK26" s="370"/>
      <c r="CL26" s="370"/>
      <c r="CM26" s="370"/>
      <c r="CN26" s="370"/>
      <c r="CO26" s="370"/>
      <c r="CP26" s="370"/>
      <c r="CQ26" s="370"/>
      <c r="CR26" s="371"/>
      <c r="CS26" s="369"/>
      <c r="CT26" s="370"/>
      <c r="CU26" s="370"/>
      <c r="CV26" s="370"/>
      <c r="CW26" s="370"/>
      <c r="CX26" s="370"/>
      <c r="CY26" s="370"/>
      <c r="CZ26" s="370"/>
      <c r="DA26" s="370"/>
      <c r="DB26" s="370"/>
      <c r="DC26" s="370"/>
      <c r="DD26" s="370"/>
      <c r="DE26" s="371"/>
      <c r="DF26" s="338" t="s">
        <v>336</v>
      </c>
      <c r="DG26" s="339"/>
      <c r="DH26" s="339"/>
      <c r="DI26" s="339"/>
      <c r="DJ26" s="339"/>
      <c r="DK26" s="339"/>
      <c r="DL26" s="339"/>
      <c r="DM26" s="339"/>
      <c r="DN26" s="339"/>
      <c r="DO26" s="339"/>
      <c r="DP26" s="339"/>
      <c r="DQ26" s="339"/>
      <c r="DR26" s="340"/>
      <c r="DS26" s="338" t="s">
        <v>337</v>
      </c>
      <c r="DT26" s="339"/>
      <c r="DU26" s="339"/>
      <c r="DV26" s="339"/>
      <c r="DW26" s="339"/>
      <c r="DX26" s="339"/>
      <c r="DY26" s="339"/>
      <c r="DZ26" s="339"/>
      <c r="EA26" s="339"/>
      <c r="EB26" s="339"/>
      <c r="EC26" s="339"/>
      <c r="ED26" s="339"/>
      <c r="EE26" s="340"/>
      <c r="EF26" s="338" t="s">
        <v>338</v>
      </c>
      <c r="EG26" s="339"/>
      <c r="EH26" s="339"/>
      <c r="EI26" s="339"/>
      <c r="EJ26" s="339"/>
      <c r="EK26" s="339"/>
      <c r="EL26" s="339"/>
      <c r="EM26" s="339"/>
      <c r="EN26" s="339"/>
      <c r="EO26" s="339"/>
      <c r="EP26" s="339"/>
      <c r="EQ26" s="339"/>
      <c r="ER26" s="340"/>
      <c r="ES26" s="369"/>
      <c r="ET26" s="370"/>
      <c r="EU26" s="370"/>
      <c r="EV26" s="370"/>
      <c r="EW26" s="370"/>
      <c r="EX26" s="370"/>
      <c r="EY26" s="370"/>
      <c r="EZ26" s="370"/>
      <c r="FA26" s="370"/>
      <c r="FB26" s="370"/>
      <c r="FC26" s="370"/>
      <c r="FD26" s="370"/>
      <c r="FE26" s="371"/>
    </row>
    <row r="27" spans="1:161" x14ac:dyDescent="0.25">
      <c r="A27" s="335" t="s">
        <v>339</v>
      </c>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6"/>
      <c r="AS27" s="336"/>
      <c r="AT27" s="336"/>
      <c r="AU27" s="336"/>
      <c r="AV27" s="336"/>
      <c r="AW27" s="336"/>
      <c r="AX27" s="336"/>
      <c r="AY27" s="336"/>
      <c r="AZ27" s="336"/>
      <c r="BA27" s="336"/>
      <c r="BB27" s="336"/>
      <c r="BC27" s="336"/>
      <c r="BD27" s="336"/>
      <c r="BE27" s="336"/>
      <c r="BF27" s="336"/>
      <c r="BG27" s="336"/>
      <c r="BH27" s="336"/>
      <c r="BI27" s="336"/>
      <c r="BJ27" s="336"/>
      <c r="BK27" s="336"/>
      <c r="BL27" s="336"/>
      <c r="BM27" s="336"/>
      <c r="BN27" s="336"/>
      <c r="BO27" s="336"/>
      <c r="BP27" s="336"/>
      <c r="BQ27" s="336"/>
      <c r="BR27" s="336"/>
      <c r="BS27" s="336"/>
      <c r="BT27" s="336"/>
      <c r="BU27" s="336"/>
      <c r="BV27" s="336"/>
      <c r="BW27" s="337"/>
      <c r="BX27" s="335" t="s">
        <v>340</v>
      </c>
      <c r="BY27" s="336"/>
      <c r="BZ27" s="336"/>
      <c r="CA27" s="336"/>
      <c r="CB27" s="336"/>
      <c r="CC27" s="336"/>
      <c r="CD27" s="336"/>
      <c r="CE27" s="337"/>
      <c r="CF27" s="335" t="s">
        <v>341</v>
      </c>
      <c r="CG27" s="336"/>
      <c r="CH27" s="336"/>
      <c r="CI27" s="336"/>
      <c r="CJ27" s="336"/>
      <c r="CK27" s="336"/>
      <c r="CL27" s="336"/>
      <c r="CM27" s="336"/>
      <c r="CN27" s="336"/>
      <c r="CO27" s="336"/>
      <c r="CP27" s="336"/>
      <c r="CQ27" s="336"/>
      <c r="CR27" s="337"/>
      <c r="CS27" s="335" t="s">
        <v>342</v>
      </c>
      <c r="CT27" s="336"/>
      <c r="CU27" s="336"/>
      <c r="CV27" s="336"/>
      <c r="CW27" s="336"/>
      <c r="CX27" s="336"/>
      <c r="CY27" s="336"/>
      <c r="CZ27" s="336"/>
      <c r="DA27" s="336"/>
      <c r="DB27" s="336"/>
      <c r="DC27" s="336"/>
      <c r="DD27" s="336"/>
      <c r="DE27" s="337"/>
      <c r="DF27" s="335" t="s">
        <v>343</v>
      </c>
      <c r="DG27" s="336"/>
      <c r="DH27" s="336"/>
      <c r="DI27" s="336"/>
      <c r="DJ27" s="336"/>
      <c r="DK27" s="336"/>
      <c r="DL27" s="336"/>
      <c r="DM27" s="336"/>
      <c r="DN27" s="336"/>
      <c r="DO27" s="336"/>
      <c r="DP27" s="336"/>
      <c r="DQ27" s="336"/>
      <c r="DR27" s="337"/>
      <c r="DS27" s="335" t="s">
        <v>344</v>
      </c>
      <c r="DT27" s="336"/>
      <c r="DU27" s="336"/>
      <c r="DV27" s="336"/>
      <c r="DW27" s="336"/>
      <c r="DX27" s="336"/>
      <c r="DY27" s="336"/>
      <c r="DZ27" s="336"/>
      <c r="EA27" s="336"/>
      <c r="EB27" s="336"/>
      <c r="EC27" s="336"/>
      <c r="ED27" s="336"/>
      <c r="EE27" s="337"/>
      <c r="EF27" s="335" t="s">
        <v>345</v>
      </c>
      <c r="EG27" s="336"/>
      <c r="EH27" s="336"/>
      <c r="EI27" s="336"/>
      <c r="EJ27" s="336"/>
      <c r="EK27" s="336"/>
      <c r="EL27" s="336"/>
      <c r="EM27" s="336"/>
      <c r="EN27" s="336"/>
      <c r="EO27" s="336"/>
      <c r="EP27" s="336"/>
      <c r="EQ27" s="336"/>
      <c r="ER27" s="337"/>
      <c r="ES27" s="335" t="s">
        <v>346</v>
      </c>
      <c r="ET27" s="336"/>
      <c r="EU27" s="336"/>
      <c r="EV27" s="336"/>
      <c r="EW27" s="336"/>
      <c r="EX27" s="336"/>
      <c r="EY27" s="336"/>
      <c r="EZ27" s="336"/>
      <c r="FA27" s="336"/>
      <c r="FB27" s="336"/>
      <c r="FC27" s="336"/>
      <c r="FD27" s="336"/>
      <c r="FE27" s="337"/>
    </row>
    <row r="28" spans="1:161" ht="12" x14ac:dyDescent="0.3">
      <c r="A28" s="329" t="s">
        <v>607</v>
      </c>
      <c r="B28" s="329"/>
      <c r="C28" s="329"/>
      <c r="D28" s="329"/>
      <c r="E28" s="329"/>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29"/>
      <c r="AZ28" s="329"/>
      <c r="BA28" s="329"/>
      <c r="BB28" s="329"/>
      <c r="BC28" s="329"/>
      <c r="BD28" s="329"/>
      <c r="BE28" s="329"/>
      <c r="BF28" s="329"/>
      <c r="BG28" s="329"/>
      <c r="BH28" s="329"/>
      <c r="BI28" s="329"/>
      <c r="BJ28" s="329"/>
      <c r="BK28" s="329"/>
      <c r="BL28" s="329"/>
      <c r="BM28" s="329"/>
      <c r="BN28" s="329"/>
      <c r="BO28" s="329"/>
      <c r="BP28" s="329"/>
      <c r="BQ28" s="329"/>
      <c r="BR28" s="329"/>
      <c r="BS28" s="329"/>
      <c r="BT28" s="329"/>
      <c r="BU28" s="329"/>
      <c r="BV28" s="329"/>
      <c r="BW28" s="329"/>
      <c r="BX28" s="330" t="s">
        <v>347</v>
      </c>
      <c r="BY28" s="330"/>
      <c r="BZ28" s="330"/>
      <c r="CA28" s="330"/>
      <c r="CB28" s="330"/>
      <c r="CC28" s="330"/>
      <c r="CD28" s="330"/>
      <c r="CE28" s="330"/>
      <c r="CF28" s="330" t="s">
        <v>127</v>
      </c>
      <c r="CG28" s="330"/>
      <c r="CH28" s="330"/>
      <c r="CI28" s="330"/>
      <c r="CJ28" s="330"/>
      <c r="CK28" s="330"/>
      <c r="CL28" s="330"/>
      <c r="CM28" s="330"/>
      <c r="CN28" s="330"/>
      <c r="CO28" s="330"/>
      <c r="CP28" s="330"/>
      <c r="CQ28" s="330"/>
      <c r="CR28" s="330"/>
      <c r="CS28" s="330" t="s">
        <v>127</v>
      </c>
      <c r="CT28" s="330"/>
      <c r="CU28" s="330"/>
      <c r="CV28" s="330"/>
      <c r="CW28" s="330"/>
      <c r="CX28" s="330"/>
      <c r="CY28" s="330"/>
      <c r="CZ28" s="330"/>
      <c r="DA28" s="330"/>
      <c r="DB28" s="330"/>
      <c r="DC28" s="330"/>
      <c r="DD28" s="330"/>
      <c r="DE28" s="330"/>
      <c r="DF28" s="331">
        <f>56536.05+76765.23+181.77</f>
        <v>133483.04999999999</v>
      </c>
      <c r="DG28" s="332"/>
      <c r="DH28" s="332"/>
      <c r="DI28" s="332"/>
      <c r="DJ28" s="332"/>
      <c r="DK28" s="332"/>
      <c r="DL28" s="332"/>
      <c r="DM28" s="332"/>
      <c r="DN28" s="332"/>
      <c r="DO28" s="332"/>
      <c r="DP28" s="332"/>
      <c r="DQ28" s="332"/>
      <c r="DR28" s="332"/>
      <c r="DS28" s="331">
        <v>0</v>
      </c>
      <c r="DT28" s="332"/>
      <c r="DU28" s="332"/>
      <c r="DV28" s="332"/>
      <c r="DW28" s="332"/>
      <c r="DX28" s="332"/>
      <c r="DY28" s="332"/>
      <c r="DZ28" s="332"/>
      <c r="EA28" s="332"/>
      <c r="EB28" s="332"/>
      <c r="EC28" s="332"/>
      <c r="ED28" s="332"/>
      <c r="EE28" s="332"/>
      <c r="EF28" s="331">
        <v>0</v>
      </c>
      <c r="EG28" s="332"/>
      <c r="EH28" s="332"/>
      <c r="EI28" s="332"/>
      <c r="EJ28" s="332"/>
      <c r="EK28" s="332"/>
      <c r="EL28" s="332"/>
      <c r="EM28" s="332"/>
      <c r="EN28" s="332"/>
      <c r="EO28" s="332"/>
      <c r="EP28" s="332"/>
      <c r="EQ28" s="332"/>
      <c r="ER28" s="332"/>
      <c r="ES28" s="333"/>
      <c r="ET28" s="334"/>
      <c r="EU28" s="334"/>
      <c r="EV28" s="334"/>
      <c r="EW28" s="334"/>
      <c r="EX28" s="334"/>
      <c r="EY28" s="334"/>
      <c r="EZ28" s="334"/>
      <c r="FA28" s="334"/>
      <c r="FB28" s="334"/>
      <c r="FC28" s="334"/>
      <c r="FD28" s="334"/>
      <c r="FE28" s="334"/>
    </row>
    <row r="29" spans="1:161" ht="12" x14ac:dyDescent="0.3">
      <c r="A29" s="329" t="s">
        <v>606</v>
      </c>
      <c r="B29" s="329"/>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29"/>
      <c r="BX29" s="330" t="s">
        <v>348</v>
      </c>
      <c r="BY29" s="330"/>
      <c r="BZ29" s="330"/>
      <c r="CA29" s="330"/>
      <c r="CB29" s="330"/>
      <c r="CC29" s="330"/>
      <c r="CD29" s="330"/>
      <c r="CE29" s="330"/>
      <c r="CF29" s="330" t="s">
        <v>127</v>
      </c>
      <c r="CG29" s="330"/>
      <c r="CH29" s="330"/>
      <c r="CI29" s="330"/>
      <c r="CJ29" s="330"/>
      <c r="CK29" s="330"/>
      <c r="CL29" s="330"/>
      <c r="CM29" s="330"/>
      <c r="CN29" s="330"/>
      <c r="CO29" s="330"/>
      <c r="CP29" s="330"/>
      <c r="CQ29" s="330"/>
      <c r="CR29" s="330"/>
      <c r="CS29" s="330" t="s">
        <v>127</v>
      </c>
      <c r="CT29" s="330"/>
      <c r="CU29" s="330"/>
      <c r="CV29" s="330"/>
      <c r="CW29" s="330"/>
      <c r="CX29" s="330"/>
      <c r="CY29" s="330"/>
      <c r="CZ29" s="330"/>
      <c r="DA29" s="330"/>
      <c r="DB29" s="330"/>
      <c r="DC29" s="330"/>
      <c r="DD29" s="330"/>
      <c r="DE29" s="330"/>
      <c r="DF29" s="331">
        <f>DF28+DF30-DF79</f>
        <v>0</v>
      </c>
      <c r="DG29" s="332"/>
      <c r="DH29" s="332"/>
      <c r="DI29" s="332"/>
      <c r="DJ29" s="332"/>
      <c r="DK29" s="332"/>
      <c r="DL29" s="332"/>
      <c r="DM29" s="332"/>
      <c r="DN29" s="332"/>
      <c r="DO29" s="332"/>
      <c r="DP29" s="332"/>
      <c r="DQ29" s="332"/>
      <c r="DR29" s="332"/>
      <c r="DS29" s="331">
        <f t="shared" ref="DS29" si="0">DS28+DS30-DS79</f>
        <v>0</v>
      </c>
      <c r="DT29" s="332"/>
      <c r="DU29" s="332"/>
      <c r="DV29" s="332"/>
      <c r="DW29" s="332"/>
      <c r="DX29" s="332"/>
      <c r="DY29" s="332"/>
      <c r="DZ29" s="332"/>
      <c r="EA29" s="332"/>
      <c r="EB29" s="332"/>
      <c r="EC29" s="332"/>
      <c r="ED29" s="332"/>
      <c r="EE29" s="332"/>
      <c r="EF29" s="331">
        <f t="shared" ref="EF29" si="1">EF28+EF30-EF79</f>
        <v>0</v>
      </c>
      <c r="EG29" s="332"/>
      <c r="EH29" s="332"/>
      <c r="EI29" s="332"/>
      <c r="EJ29" s="332"/>
      <c r="EK29" s="332"/>
      <c r="EL29" s="332"/>
      <c r="EM29" s="332"/>
      <c r="EN29" s="332"/>
      <c r="EO29" s="332"/>
      <c r="EP29" s="332"/>
      <c r="EQ29" s="332"/>
      <c r="ER29" s="332"/>
      <c r="ES29" s="333"/>
      <c r="ET29" s="334"/>
      <c r="EU29" s="334"/>
      <c r="EV29" s="334"/>
      <c r="EW29" s="334"/>
      <c r="EX29" s="334"/>
      <c r="EY29" s="334"/>
      <c r="EZ29" s="334"/>
      <c r="FA29" s="334"/>
      <c r="FB29" s="334"/>
      <c r="FC29" s="334"/>
      <c r="FD29" s="334"/>
      <c r="FE29" s="334"/>
    </row>
    <row r="30" spans="1:161" ht="12" x14ac:dyDescent="0.3">
      <c r="A30" s="327" t="s">
        <v>279</v>
      </c>
      <c r="B30" s="327"/>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c r="BW30" s="327"/>
      <c r="BX30" s="321" t="s">
        <v>349</v>
      </c>
      <c r="BY30" s="321"/>
      <c r="BZ30" s="321"/>
      <c r="CA30" s="321"/>
      <c r="CB30" s="321"/>
      <c r="CC30" s="321"/>
      <c r="CD30" s="321"/>
      <c r="CE30" s="321"/>
      <c r="CF30" s="321"/>
      <c r="CG30" s="321"/>
      <c r="CH30" s="321"/>
      <c r="CI30" s="321"/>
      <c r="CJ30" s="321"/>
      <c r="CK30" s="321"/>
      <c r="CL30" s="321"/>
      <c r="CM30" s="321"/>
      <c r="CN30" s="321"/>
      <c r="CO30" s="321"/>
      <c r="CP30" s="321"/>
      <c r="CQ30" s="321"/>
      <c r="CR30" s="321"/>
      <c r="CS30" s="322">
        <v>100</v>
      </c>
      <c r="CT30" s="275"/>
      <c r="CU30" s="275"/>
      <c r="CV30" s="275"/>
      <c r="CW30" s="275"/>
      <c r="CX30" s="275"/>
      <c r="CY30" s="275"/>
      <c r="CZ30" s="275"/>
      <c r="DA30" s="275"/>
      <c r="DB30" s="275"/>
      <c r="DC30" s="275"/>
      <c r="DD30" s="275"/>
      <c r="DE30" s="275"/>
      <c r="DF30" s="323">
        <f>DF32+DF34+DF44+DF47+DF50</f>
        <v>27043844.120000001</v>
      </c>
      <c r="DG30" s="277"/>
      <c r="DH30" s="277"/>
      <c r="DI30" s="277"/>
      <c r="DJ30" s="277"/>
      <c r="DK30" s="277"/>
      <c r="DL30" s="277"/>
      <c r="DM30" s="277"/>
      <c r="DN30" s="277"/>
      <c r="DO30" s="277"/>
      <c r="DP30" s="277"/>
      <c r="DQ30" s="277"/>
      <c r="DR30" s="277"/>
      <c r="DS30" s="323">
        <f t="shared" ref="DS30" si="2">DS32+DS34+DS44+DS47+DS50</f>
        <v>25974037</v>
      </c>
      <c r="DT30" s="277"/>
      <c r="DU30" s="277"/>
      <c r="DV30" s="277"/>
      <c r="DW30" s="277"/>
      <c r="DX30" s="277"/>
      <c r="DY30" s="277"/>
      <c r="DZ30" s="277"/>
      <c r="EA30" s="277"/>
      <c r="EB30" s="277"/>
      <c r="EC30" s="277"/>
      <c r="ED30" s="277"/>
      <c r="EE30" s="277"/>
      <c r="EF30" s="323">
        <f t="shared" ref="EF30" si="3">EF32+EF34+EF44+EF47+EF50</f>
        <v>25922977</v>
      </c>
      <c r="EG30" s="277"/>
      <c r="EH30" s="277"/>
      <c r="EI30" s="277"/>
      <c r="EJ30" s="277"/>
      <c r="EK30" s="277"/>
      <c r="EL30" s="277"/>
      <c r="EM30" s="277"/>
      <c r="EN30" s="277"/>
      <c r="EO30" s="277"/>
      <c r="EP30" s="277"/>
      <c r="EQ30" s="277"/>
      <c r="ER30" s="277"/>
      <c r="ES30" s="314"/>
      <c r="ET30" s="315"/>
      <c r="EU30" s="315"/>
      <c r="EV30" s="315"/>
      <c r="EW30" s="315"/>
      <c r="EX30" s="315"/>
      <c r="EY30" s="315"/>
      <c r="EZ30" s="315"/>
      <c r="FA30" s="315"/>
      <c r="FB30" s="315"/>
      <c r="FC30" s="315"/>
      <c r="FD30" s="315"/>
      <c r="FE30" s="315"/>
    </row>
    <row r="31" spans="1:161" ht="24" customHeight="1" x14ac:dyDescent="0.3">
      <c r="A31" s="310" t="s">
        <v>350</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c r="BE31" s="311"/>
      <c r="BF31" s="311"/>
      <c r="BG31" s="311"/>
      <c r="BH31" s="311"/>
      <c r="BI31" s="311"/>
      <c r="BJ31" s="311"/>
      <c r="BK31" s="311"/>
      <c r="BL31" s="311"/>
      <c r="BM31" s="311"/>
      <c r="BN31" s="311"/>
      <c r="BO31" s="311"/>
      <c r="BP31" s="311"/>
      <c r="BQ31" s="311"/>
      <c r="BR31" s="311"/>
      <c r="BS31" s="311"/>
      <c r="BT31" s="311"/>
      <c r="BU31" s="311"/>
      <c r="BV31" s="311"/>
      <c r="BW31" s="311"/>
      <c r="BX31" s="268" t="s">
        <v>351</v>
      </c>
      <c r="BY31" s="268"/>
      <c r="BZ31" s="268"/>
      <c r="CA31" s="268"/>
      <c r="CB31" s="268"/>
      <c r="CC31" s="268"/>
      <c r="CD31" s="268"/>
      <c r="CE31" s="268"/>
      <c r="CF31" s="268" t="s">
        <v>352</v>
      </c>
      <c r="CG31" s="268"/>
      <c r="CH31" s="268"/>
      <c r="CI31" s="268"/>
      <c r="CJ31" s="268"/>
      <c r="CK31" s="268"/>
      <c r="CL31" s="268"/>
      <c r="CM31" s="268"/>
      <c r="CN31" s="268"/>
      <c r="CO31" s="268"/>
      <c r="CP31" s="268"/>
      <c r="CQ31" s="268"/>
      <c r="CR31" s="268"/>
      <c r="CS31" s="274"/>
      <c r="CT31" s="275"/>
      <c r="CU31" s="275"/>
      <c r="CV31" s="275"/>
      <c r="CW31" s="275"/>
      <c r="CX31" s="275"/>
      <c r="CY31" s="275"/>
      <c r="CZ31" s="275"/>
      <c r="DA31" s="275"/>
      <c r="DB31" s="275"/>
      <c r="DC31" s="275"/>
      <c r="DD31" s="275"/>
      <c r="DE31" s="275"/>
      <c r="DF31" s="276">
        <f>DF32</f>
        <v>0</v>
      </c>
      <c r="DG31" s="277"/>
      <c r="DH31" s="277"/>
      <c r="DI31" s="277"/>
      <c r="DJ31" s="277"/>
      <c r="DK31" s="277"/>
      <c r="DL31" s="277"/>
      <c r="DM31" s="277"/>
      <c r="DN31" s="277"/>
      <c r="DO31" s="277"/>
      <c r="DP31" s="277"/>
      <c r="DQ31" s="277"/>
      <c r="DR31" s="277"/>
      <c r="DS31" s="276">
        <f t="shared" ref="DS31" si="4">DS32</f>
        <v>0</v>
      </c>
      <c r="DT31" s="277"/>
      <c r="DU31" s="277"/>
      <c r="DV31" s="277"/>
      <c r="DW31" s="277"/>
      <c r="DX31" s="277"/>
      <c r="DY31" s="277"/>
      <c r="DZ31" s="277"/>
      <c r="EA31" s="277"/>
      <c r="EB31" s="277"/>
      <c r="EC31" s="277"/>
      <c r="ED31" s="277"/>
      <c r="EE31" s="277"/>
      <c r="EF31" s="276">
        <f t="shared" ref="EF31" si="5">EF32</f>
        <v>0</v>
      </c>
      <c r="EG31" s="277"/>
      <c r="EH31" s="277"/>
      <c r="EI31" s="277"/>
      <c r="EJ31" s="277"/>
      <c r="EK31" s="277"/>
      <c r="EL31" s="277"/>
      <c r="EM31" s="277"/>
      <c r="EN31" s="277"/>
      <c r="EO31" s="277"/>
      <c r="EP31" s="277"/>
      <c r="EQ31" s="277"/>
      <c r="ER31" s="277"/>
      <c r="ES31" s="314"/>
      <c r="ET31" s="315"/>
      <c r="EU31" s="315"/>
      <c r="EV31" s="315"/>
      <c r="EW31" s="315"/>
      <c r="EX31" s="315"/>
      <c r="EY31" s="315"/>
      <c r="EZ31" s="315"/>
      <c r="FA31" s="315"/>
      <c r="FB31" s="315"/>
      <c r="FC31" s="315"/>
      <c r="FD31" s="315"/>
      <c r="FE31" s="315"/>
    </row>
    <row r="32" spans="1:161" ht="13.5" customHeight="1" x14ac:dyDescent="0.25">
      <c r="A32" s="273" t="s">
        <v>5</v>
      </c>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68" t="s">
        <v>353</v>
      </c>
      <c r="BY32" s="268"/>
      <c r="BZ32" s="268"/>
      <c r="CA32" s="268"/>
      <c r="CB32" s="268"/>
      <c r="CC32" s="268"/>
      <c r="CD32" s="268"/>
      <c r="CE32" s="268"/>
      <c r="CF32" s="268" t="s">
        <v>352</v>
      </c>
      <c r="CG32" s="268"/>
      <c r="CH32" s="268"/>
      <c r="CI32" s="268"/>
      <c r="CJ32" s="268"/>
      <c r="CK32" s="268"/>
      <c r="CL32" s="268"/>
      <c r="CM32" s="268"/>
      <c r="CN32" s="268"/>
      <c r="CO32" s="268"/>
      <c r="CP32" s="268"/>
      <c r="CQ32" s="268"/>
      <c r="CR32" s="268"/>
      <c r="CS32" s="312">
        <v>121</v>
      </c>
      <c r="CT32" s="313"/>
      <c r="CU32" s="313"/>
      <c r="CV32" s="313"/>
      <c r="CW32" s="313"/>
      <c r="CX32" s="313"/>
      <c r="CY32" s="313"/>
      <c r="CZ32" s="313"/>
      <c r="DA32" s="313"/>
      <c r="DB32" s="313"/>
      <c r="DC32" s="313"/>
      <c r="DD32" s="313"/>
      <c r="DE32" s="313"/>
      <c r="DF32" s="276">
        <v>0</v>
      </c>
      <c r="DG32" s="277"/>
      <c r="DH32" s="277"/>
      <c r="DI32" s="277"/>
      <c r="DJ32" s="277"/>
      <c r="DK32" s="277"/>
      <c r="DL32" s="277"/>
      <c r="DM32" s="277"/>
      <c r="DN32" s="277"/>
      <c r="DO32" s="277"/>
      <c r="DP32" s="277"/>
      <c r="DQ32" s="277"/>
      <c r="DR32" s="277"/>
      <c r="DS32" s="276">
        <v>0</v>
      </c>
      <c r="DT32" s="277"/>
      <c r="DU32" s="277"/>
      <c r="DV32" s="277"/>
      <c r="DW32" s="277"/>
      <c r="DX32" s="277"/>
      <c r="DY32" s="277"/>
      <c r="DZ32" s="277"/>
      <c r="EA32" s="277"/>
      <c r="EB32" s="277"/>
      <c r="EC32" s="277"/>
      <c r="ED32" s="277"/>
      <c r="EE32" s="277"/>
      <c r="EF32" s="276">
        <v>0</v>
      </c>
      <c r="EG32" s="277"/>
      <c r="EH32" s="277"/>
      <c r="EI32" s="277"/>
      <c r="EJ32" s="277"/>
      <c r="EK32" s="277"/>
      <c r="EL32" s="277"/>
      <c r="EM32" s="277"/>
      <c r="EN32" s="277"/>
      <c r="EO32" s="277"/>
      <c r="EP32" s="277"/>
      <c r="EQ32" s="277"/>
      <c r="ER32" s="277"/>
      <c r="ES32" s="314"/>
      <c r="ET32" s="315"/>
      <c r="EU32" s="315"/>
      <c r="EV32" s="315"/>
      <c r="EW32" s="315"/>
      <c r="EX32" s="315"/>
      <c r="EY32" s="315"/>
      <c r="EZ32" s="315"/>
      <c r="FA32" s="315"/>
      <c r="FB32" s="315"/>
      <c r="FC32" s="315"/>
      <c r="FD32" s="315"/>
      <c r="FE32" s="315"/>
    </row>
    <row r="33" spans="1:161" ht="18.75" customHeight="1" x14ac:dyDescent="0.25">
      <c r="A33" s="328" t="s">
        <v>354</v>
      </c>
      <c r="B33" s="328"/>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268"/>
      <c r="BY33" s="268"/>
      <c r="BZ33" s="268"/>
      <c r="CA33" s="268"/>
      <c r="CB33" s="268"/>
      <c r="CC33" s="268"/>
      <c r="CD33" s="268"/>
      <c r="CE33" s="268"/>
      <c r="CF33" s="268"/>
      <c r="CG33" s="268"/>
      <c r="CH33" s="268"/>
      <c r="CI33" s="268"/>
      <c r="CJ33" s="268"/>
      <c r="CK33" s="268"/>
      <c r="CL33" s="268"/>
      <c r="CM33" s="268"/>
      <c r="CN33" s="268"/>
      <c r="CO33" s="268"/>
      <c r="CP33" s="268"/>
      <c r="CQ33" s="268"/>
      <c r="CR33" s="268"/>
      <c r="CS33" s="313"/>
      <c r="CT33" s="313"/>
      <c r="CU33" s="313"/>
      <c r="CV33" s="313"/>
      <c r="CW33" s="313"/>
      <c r="CX33" s="313"/>
      <c r="CY33" s="313"/>
      <c r="CZ33" s="313"/>
      <c r="DA33" s="313"/>
      <c r="DB33" s="313"/>
      <c r="DC33" s="313"/>
      <c r="DD33" s="313"/>
      <c r="DE33" s="313"/>
      <c r="DF33" s="277"/>
      <c r="DG33" s="277"/>
      <c r="DH33" s="277"/>
      <c r="DI33" s="277"/>
      <c r="DJ33" s="277"/>
      <c r="DK33" s="277"/>
      <c r="DL33" s="277"/>
      <c r="DM33" s="277"/>
      <c r="DN33" s="277"/>
      <c r="DO33" s="277"/>
      <c r="DP33" s="277"/>
      <c r="DQ33" s="277"/>
      <c r="DR33" s="277"/>
      <c r="DS33" s="277"/>
      <c r="DT33" s="277"/>
      <c r="DU33" s="277"/>
      <c r="DV33" s="277"/>
      <c r="DW33" s="277"/>
      <c r="DX33" s="277"/>
      <c r="DY33" s="277"/>
      <c r="DZ33" s="277"/>
      <c r="EA33" s="277"/>
      <c r="EB33" s="277"/>
      <c r="EC33" s="277"/>
      <c r="ED33" s="277"/>
      <c r="EE33" s="277"/>
      <c r="EF33" s="277"/>
      <c r="EG33" s="277"/>
      <c r="EH33" s="277"/>
      <c r="EI33" s="277"/>
      <c r="EJ33" s="277"/>
      <c r="EK33" s="277"/>
      <c r="EL33" s="277"/>
      <c r="EM33" s="277"/>
      <c r="EN33" s="277"/>
      <c r="EO33" s="277"/>
      <c r="EP33" s="277"/>
      <c r="EQ33" s="277"/>
      <c r="ER33" s="277"/>
      <c r="ES33" s="315"/>
      <c r="ET33" s="315"/>
      <c r="EU33" s="315"/>
      <c r="EV33" s="315"/>
      <c r="EW33" s="315"/>
      <c r="EX33" s="315"/>
      <c r="EY33" s="315"/>
      <c r="EZ33" s="315"/>
      <c r="FA33" s="315"/>
      <c r="FB33" s="315"/>
      <c r="FC33" s="315"/>
      <c r="FD33" s="315"/>
      <c r="FE33" s="315"/>
    </row>
    <row r="34" spans="1:161" ht="12" x14ac:dyDescent="0.3">
      <c r="A34" s="310" t="s">
        <v>280</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S34" s="311"/>
      <c r="BT34" s="311"/>
      <c r="BU34" s="311"/>
      <c r="BV34" s="311"/>
      <c r="BW34" s="311"/>
      <c r="BX34" s="268" t="s">
        <v>355</v>
      </c>
      <c r="BY34" s="268"/>
      <c r="BZ34" s="268"/>
      <c r="CA34" s="268"/>
      <c r="CB34" s="268"/>
      <c r="CC34" s="268"/>
      <c r="CD34" s="268"/>
      <c r="CE34" s="268"/>
      <c r="CF34" s="268" t="s">
        <v>356</v>
      </c>
      <c r="CG34" s="268"/>
      <c r="CH34" s="268"/>
      <c r="CI34" s="268"/>
      <c r="CJ34" s="268"/>
      <c r="CK34" s="268"/>
      <c r="CL34" s="268"/>
      <c r="CM34" s="268"/>
      <c r="CN34" s="268"/>
      <c r="CO34" s="268"/>
      <c r="CP34" s="268"/>
      <c r="CQ34" s="268"/>
      <c r="CR34" s="268"/>
      <c r="CS34" s="274">
        <v>131</v>
      </c>
      <c r="CT34" s="275"/>
      <c r="CU34" s="275"/>
      <c r="CV34" s="275"/>
      <c r="CW34" s="275"/>
      <c r="CX34" s="275"/>
      <c r="CY34" s="275"/>
      <c r="CZ34" s="275"/>
      <c r="DA34" s="275"/>
      <c r="DB34" s="275"/>
      <c r="DC34" s="275"/>
      <c r="DD34" s="275"/>
      <c r="DE34" s="275"/>
      <c r="DF34" s="276">
        <f>22810327+84396+11490-4346+572900</f>
        <v>23474767</v>
      </c>
      <c r="DG34" s="277"/>
      <c r="DH34" s="277"/>
      <c r="DI34" s="277"/>
      <c r="DJ34" s="277"/>
      <c r="DK34" s="277"/>
      <c r="DL34" s="277"/>
      <c r="DM34" s="277"/>
      <c r="DN34" s="277"/>
      <c r="DO34" s="277"/>
      <c r="DP34" s="277"/>
      <c r="DQ34" s="277"/>
      <c r="DR34" s="277"/>
      <c r="DS34" s="276">
        <f>21863127+1640500</f>
        <v>23503627</v>
      </c>
      <c r="DT34" s="277"/>
      <c r="DU34" s="277"/>
      <c r="DV34" s="277"/>
      <c r="DW34" s="277"/>
      <c r="DX34" s="277"/>
      <c r="DY34" s="277"/>
      <c r="DZ34" s="277"/>
      <c r="EA34" s="277"/>
      <c r="EB34" s="277"/>
      <c r="EC34" s="277"/>
      <c r="ED34" s="277"/>
      <c r="EE34" s="277"/>
      <c r="EF34" s="276">
        <f>21863127+1640500</f>
        <v>23503627</v>
      </c>
      <c r="EG34" s="277"/>
      <c r="EH34" s="277"/>
      <c r="EI34" s="277"/>
      <c r="EJ34" s="277"/>
      <c r="EK34" s="277"/>
      <c r="EL34" s="277"/>
      <c r="EM34" s="277"/>
      <c r="EN34" s="277"/>
      <c r="EO34" s="277"/>
      <c r="EP34" s="277"/>
      <c r="EQ34" s="277"/>
      <c r="ER34" s="277"/>
      <c r="ES34" s="314"/>
      <c r="ET34" s="315"/>
      <c r="EU34" s="315"/>
      <c r="EV34" s="315"/>
      <c r="EW34" s="315"/>
      <c r="EX34" s="315"/>
      <c r="EY34" s="315"/>
      <c r="EZ34" s="315"/>
      <c r="FA34" s="315"/>
      <c r="FB34" s="315"/>
      <c r="FC34" s="315"/>
      <c r="FD34" s="315"/>
      <c r="FE34" s="315"/>
    </row>
    <row r="35" spans="1:161" ht="45" customHeight="1" x14ac:dyDescent="0.3">
      <c r="A35" s="287" t="s">
        <v>357</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68" t="s">
        <v>358</v>
      </c>
      <c r="BY35" s="268"/>
      <c r="BZ35" s="268"/>
      <c r="CA35" s="268"/>
      <c r="CB35" s="268"/>
      <c r="CC35" s="268"/>
      <c r="CD35" s="268"/>
      <c r="CE35" s="268"/>
      <c r="CF35" s="268" t="s">
        <v>356</v>
      </c>
      <c r="CG35" s="268"/>
      <c r="CH35" s="268"/>
      <c r="CI35" s="268"/>
      <c r="CJ35" s="268"/>
      <c r="CK35" s="268"/>
      <c r="CL35" s="268"/>
      <c r="CM35" s="268"/>
      <c r="CN35" s="268"/>
      <c r="CO35" s="268"/>
      <c r="CP35" s="268"/>
      <c r="CQ35" s="268"/>
      <c r="CR35" s="268"/>
      <c r="CS35" s="312">
        <v>131</v>
      </c>
      <c r="CT35" s="313"/>
      <c r="CU35" s="313"/>
      <c r="CV35" s="313"/>
      <c r="CW35" s="313"/>
      <c r="CX35" s="313"/>
      <c r="CY35" s="313"/>
      <c r="CZ35" s="313"/>
      <c r="DA35" s="313"/>
      <c r="DB35" s="313"/>
      <c r="DC35" s="313"/>
      <c r="DD35" s="313"/>
      <c r="DE35" s="313"/>
      <c r="DF35" s="276">
        <v>3526000</v>
      </c>
      <c r="DG35" s="277"/>
      <c r="DH35" s="277"/>
      <c r="DI35" s="277"/>
      <c r="DJ35" s="277"/>
      <c r="DK35" s="277"/>
      <c r="DL35" s="277"/>
      <c r="DM35" s="277"/>
      <c r="DN35" s="277"/>
      <c r="DO35" s="277"/>
      <c r="DP35" s="277"/>
      <c r="DQ35" s="277"/>
      <c r="DR35" s="277"/>
      <c r="DS35" s="276">
        <v>3486200</v>
      </c>
      <c r="DT35" s="277"/>
      <c r="DU35" s="277"/>
      <c r="DV35" s="277"/>
      <c r="DW35" s="277"/>
      <c r="DX35" s="277"/>
      <c r="DY35" s="277"/>
      <c r="DZ35" s="277"/>
      <c r="EA35" s="277"/>
      <c r="EB35" s="277"/>
      <c r="EC35" s="277"/>
      <c r="ED35" s="277"/>
      <c r="EE35" s="277"/>
      <c r="EF35" s="276">
        <v>3486200</v>
      </c>
      <c r="EG35" s="277"/>
      <c r="EH35" s="277"/>
      <c r="EI35" s="277"/>
      <c r="EJ35" s="277"/>
      <c r="EK35" s="277"/>
      <c r="EL35" s="277"/>
      <c r="EM35" s="277"/>
      <c r="EN35" s="277"/>
      <c r="EO35" s="277"/>
      <c r="EP35" s="277"/>
      <c r="EQ35" s="277"/>
      <c r="ER35" s="277"/>
      <c r="ES35" s="314"/>
      <c r="ET35" s="315"/>
      <c r="EU35" s="315"/>
      <c r="EV35" s="315"/>
      <c r="EW35" s="315"/>
      <c r="EX35" s="315"/>
      <c r="EY35" s="315"/>
      <c r="EZ35" s="315"/>
      <c r="FA35" s="315"/>
      <c r="FB35" s="315"/>
      <c r="FC35" s="315"/>
      <c r="FD35" s="315"/>
      <c r="FE35" s="315"/>
    </row>
    <row r="36" spans="1:161" ht="33" customHeight="1" x14ac:dyDescent="0.3">
      <c r="A36" s="287" t="s">
        <v>359</v>
      </c>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68" t="s">
        <v>360</v>
      </c>
      <c r="BY36" s="268"/>
      <c r="BZ36" s="268"/>
      <c r="CA36" s="268"/>
      <c r="CB36" s="268"/>
      <c r="CC36" s="268"/>
      <c r="CD36" s="268"/>
      <c r="CE36" s="268"/>
      <c r="CF36" s="268" t="s">
        <v>356</v>
      </c>
      <c r="CG36" s="268"/>
      <c r="CH36" s="268"/>
      <c r="CI36" s="268"/>
      <c r="CJ36" s="268"/>
      <c r="CK36" s="268"/>
      <c r="CL36" s="268"/>
      <c r="CM36" s="268"/>
      <c r="CN36" s="268"/>
      <c r="CO36" s="268"/>
      <c r="CP36" s="268"/>
      <c r="CQ36" s="268"/>
      <c r="CR36" s="268"/>
      <c r="CS36" s="312">
        <v>131</v>
      </c>
      <c r="CT36" s="313"/>
      <c r="CU36" s="313"/>
      <c r="CV36" s="313"/>
      <c r="CW36" s="313"/>
      <c r="CX36" s="313"/>
      <c r="CY36" s="313"/>
      <c r="CZ36" s="313"/>
      <c r="DA36" s="313"/>
      <c r="DB36" s="313"/>
      <c r="DC36" s="313"/>
      <c r="DD36" s="313"/>
      <c r="DE36" s="313"/>
      <c r="DF36" s="276">
        <v>1722000</v>
      </c>
      <c r="DG36" s="277"/>
      <c r="DH36" s="277"/>
      <c r="DI36" s="277"/>
      <c r="DJ36" s="277"/>
      <c r="DK36" s="277"/>
      <c r="DL36" s="277"/>
      <c r="DM36" s="277"/>
      <c r="DN36" s="277"/>
      <c r="DO36" s="277"/>
      <c r="DP36" s="277"/>
      <c r="DQ36" s="277"/>
      <c r="DR36" s="277"/>
      <c r="DS36" s="276">
        <v>1722000</v>
      </c>
      <c r="DT36" s="277"/>
      <c r="DU36" s="277"/>
      <c r="DV36" s="277"/>
      <c r="DW36" s="277"/>
      <c r="DX36" s="277"/>
      <c r="DY36" s="277"/>
      <c r="DZ36" s="277"/>
      <c r="EA36" s="277"/>
      <c r="EB36" s="277"/>
      <c r="EC36" s="277"/>
      <c r="ED36" s="277"/>
      <c r="EE36" s="277"/>
      <c r="EF36" s="276">
        <v>1722000</v>
      </c>
      <c r="EG36" s="277"/>
      <c r="EH36" s="277"/>
      <c r="EI36" s="277"/>
      <c r="EJ36" s="277"/>
      <c r="EK36" s="277"/>
      <c r="EL36" s="277"/>
      <c r="EM36" s="277"/>
      <c r="EN36" s="277"/>
      <c r="EO36" s="277"/>
      <c r="EP36" s="277"/>
      <c r="EQ36" s="277"/>
      <c r="ER36" s="277"/>
      <c r="ES36" s="314"/>
      <c r="ET36" s="315"/>
      <c r="EU36" s="315"/>
      <c r="EV36" s="315"/>
      <c r="EW36" s="315"/>
      <c r="EX36" s="315"/>
      <c r="EY36" s="315"/>
      <c r="EZ36" s="315"/>
      <c r="FA36" s="315"/>
      <c r="FB36" s="315"/>
      <c r="FC36" s="315"/>
      <c r="FD36" s="315"/>
      <c r="FE36" s="315"/>
    </row>
    <row r="37" spans="1:161" ht="33" customHeight="1" x14ac:dyDescent="0.3">
      <c r="A37" s="287" t="s">
        <v>361</v>
      </c>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c r="BR37" s="288"/>
      <c r="BS37" s="288"/>
      <c r="BT37" s="288"/>
      <c r="BU37" s="288"/>
      <c r="BV37" s="288"/>
      <c r="BW37" s="288"/>
      <c r="BX37" s="268" t="s">
        <v>362</v>
      </c>
      <c r="BY37" s="268"/>
      <c r="BZ37" s="268"/>
      <c r="CA37" s="268"/>
      <c r="CB37" s="268"/>
      <c r="CC37" s="268"/>
      <c r="CD37" s="268"/>
      <c r="CE37" s="268"/>
      <c r="CF37" s="268" t="s">
        <v>356</v>
      </c>
      <c r="CG37" s="268"/>
      <c r="CH37" s="268"/>
      <c r="CI37" s="268"/>
      <c r="CJ37" s="268"/>
      <c r="CK37" s="268"/>
      <c r="CL37" s="268"/>
      <c r="CM37" s="268"/>
      <c r="CN37" s="268"/>
      <c r="CO37" s="268"/>
      <c r="CP37" s="268"/>
      <c r="CQ37" s="268"/>
      <c r="CR37" s="268"/>
      <c r="CS37" s="312">
        <v>131</v>
      </c>
      <c r="CT37" s="313"/>
      <c r="CU37" s="313"/>
      <c r="CV37" s="313"/>
      <c r="CW37" s="313"/>
      <c r="CX37" s="313"/>
      <c r="CY37" s="313"/>
      <c r="CZ37" s="313"/>
      <c r="DA37" s="313"/>
      <c r="DB37" s="313"/>
      <c r="DC37" s="313"/>
      <c r="DD37" s="313"/>
      <c r="DE37" s="313"/>
      <c r="DF37" s="276">
        <v>0</v>
      </c>
      <c r="DG37" s="277"/>
      <c r="DH37" s="277"/>
      <c r="DI37" s="277"/>
      <c r="DJ37" s="277"/>
      <c r="DK37" s="277"/>
      <c r="DL37" s="277"/>
      <c r="DM37" s="277"/>
      <c r="DN37" s="277"/>
      <c r="DO37" s="277"/>
      <c r="DP37" s="277"/>
      <c r="DQ37" s="277"/>
      <c r="DR37" s="277"/>
      <c r="DS37" s="276">
        <v>0</v>
      </c>
      <c r="DT37" s="277"/>
      <c r="DU37" s="277"/>
      <c r="DV37" s="277"/>
      <c r="DW37" s="277"/>
      <c r="DX37" s="277"/>
      <c r="DY37" s="277"/>
      <c r="DZ37" s="277"/>
      <c r="EA37" s="277"/>
      <c r="EB37" s="277"/>
      <c r="EC37" s="277"/>
      <c r="ED37" s="277"/>
      <c r="EE37" s="277"/>
      <c r="EF37" s="276">
        <v>0</v>
      </c>
      <c r="EG37" s="277"/>
      <c r="EH37" s="277"/>
      <c r="EI37" s="277"/>
      <c r="EJ37" s="277"/>
      <c r="EK37" s="277"/>
      <c r="EL37" s="277"/>
      <c r="EM37" s="277"/>
      <c r="EN37" s="277"/>
      <c r="EO37" s="277"/>
      <c r="EP37" s="277"/>
      <c r="EQ37" s="277"/>
      <c r="ER37" s="277"/>
      <c r="ES37" s="314"/>
      <c r="ET37" s="315"/>
      <c r="EU37" s="315"/>
      <c r="EV37" s="315"/>
      <c r="EW37" s="315"/>
      <c r="EX37" s="315"/>
      <c r="EY37" s="315"/>
      <c r="EZ37" s="315"/>
      <c r="FA37" s="315"/>
      <c r="FB37" s="315"/>
      <c r="FC37" s="315"/>
      <c r="FD37" s="315"/>
      <c r="FE37" s="315"/>
    </row>
    <row r="38" spans="1:161" ht="33" customHeight="1" x14ac:dyDescent="0.3">
      <c r="A38" s="287" t="s">
        <v>363</v>
      </c>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8"/>
      <c r="BR38" s="288"/>
      <c r="BS38" s="288"/>
      <c r="BT38" s="288"/>
      <c r="BU38" s="288"/>
      <c r="BV38" s="288"/>
      <c r="BW38" s="288"/>
      <c r="BX38" s="268" t="s">
        <v>364</v>
      </c>
      <c r="BY38" s="268"/>
      <c r="BZ38" s="268"/>
      <c r="CA38" s="268"/>
      <c r="CB38" s="268"/>
      <c r="CC38" s="268"/>
      <c r="CD38" s="268"/>
      <c r="CE38" s="268"/>
      <c r="CF38" s="268" t="s">
        <v>356</v>
      </c>
      <c r="CG38" s="268"/>
      <c r="CH38" s="268"/>
      <c r="CI38" s="268"/>
      <c r="CJ38" s="268"/>
      <c r="CK38" s="268"/>
      <c r="CL38" s="268"/>
      <c r="CM38" s="268"/>
      <c r="CN38" s="268"/>
      <c r="CO38" s="268"/>
      <c r="CP38" s="268"/>
      <c r="CQ38" s="268"/>
      <c r="CR38" s="268"/>
      <c r="CS38" s="312">
        <v>131</v>
      </c>
      <c r="CT38" s="313"/>
      <c r="CU38" s="313"/>
      <c r="CV38" s="313"/>
      <c r="CW38" s="313"/>
      <c r="CX38" s="313"/>
      <c r="CY38" s="313"/>
      <c r="CZ38" s="313"/>
      <c r="DA38" s="313"/>
      <c r="DB38" s="313"/>
      <c r="DC38" s="313"/>
      <c r="DD38" s="313"/>
      <c r="DE38" s="313"/>
      <c r="DF38" s="276">
        <f>13056100+84396+11490-4346</f>
        <v>13147640</v>
      </c>
      <c r="DG38" s="277"/>
      <c r="DH38" s="277"/>
      <c r="DI38" s="277"/>
      <c r="DJ38" s="277"/>
      <c r="DK38" s="277"/>
      <c r="DL38" s="277"/>
      <c r="DM38" s="277"/>
      <c r="DN38" s="277"/>
      <c r="DO38" s="277"/>
      <c r="DP38" s="277"/>
      <c r="DQ38" s="277"/>
      <c r="DR38" s="277"/>
      <c r="DS38" s="276">
        <v>12148700</v>
      </c>
      <c r="DT38" s="277"/>
      <c r="DU38" s="277"/>
      <c r="DV38" s="277"/>
      <c r="DW38" s="277"/>
      <c r="DX38" s="277"/>
      <c r="DY38" s="277"/>
      <c r="DZ38" s="277"/>
      <c r="EA38" s="277"/>
      <c r="EB38" s="277"/>
      <c r="EC38" s="277"/>
      <c r="ED38" s="277"/>
      <c r="EE38" s="277"/>
      <c r="EF38" s="276">
        <v>12148700</v>
      </c>
      <c r="EG38" s="277"/>
      <c r="EH38" s="277"/>
      <c r="EI38" s="277"/>
      <c r="EJ38" s="277"/>
      <c r="EK38" s="277"/>
      <c r="EL38" s="277"/>
      <c r="EM38" s="277"/>
      <c r="EN38" s="277"/>
      <c r="EO38" s="277"/>
      <c r="EP38" s="277"/>
      <c r="EQ38" s="277"/>
      <c r="ER38" s="277"/>
      <c r="ES38" s="314"/>
      <c r="ET38" s="315"/>
      <c r="EU38" s="315"/>
      <c r="EV38" s="315"/>
      <c r="EW38" s="315"/>
      <c r="EX38" s="315"/>
      <c r="EY38" s="315"/>
      <c r="EZ38" s="315"/>
      <c r="FA38" s="315"/>
      <c r="FB38" s="315"/>
      <c r="FC38" s="315"/>
      <c r="FD38" s="315"/>
      <c r="FE38" s="315"/>
    </row>
    <row r="39" spans="1:161" ht="32.25" customHeight="1" x14ac:dyDescent="0.3">
      <c r="A39" s="287" t="s">
        <v>365</v>
      </c>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8"/>
      <c r="BR39" s="288"/>
      <c r="BS39" s="288"/>
      <c r="BT39" s="288"/>
      <c r="BU39" s="288"/>
      <c r="BV39" s="288"/>
      <c r="BW39" s="288"/>
      <c r="BX39" s="268" t="s">
        <v>366</v>
      </c>
      <c r="BY39" s="268"/>
      <c r="BZ39" s="268"/>
      <c r="CA39" s="268"/>
      <c r="CB39" s="268"/>
      <c r="CC39" s="268"/>
      <c r="CD39" s="268"/>
      <c r="CE39" s="268"/>
      <c r="CF39" s="268" t="s">
        <v>356</v>
      </c>
      <c r="CG39" s="268"/>
      <c r="CH39" s="268"/>
      <c r="CI39" s="268"/>
      <c r="CJ39" s="268"/>
      <c r="CK39" s="268"/>
      <c r="CL39" s="268"/>
      <c r="CM39" s="268"/>
      <c r="CN39" s="268"/>
      <c r="CO39" s="268"/>
      <c r="CP39" s="268"/>
      <c r="CQ39" s="268"/>
      <c r="CR39" s="268"/>
      <c r="CS39" s="312">
        <v>131</v>
      </c>
      <c r="CT39" s="313"/>
      <c r="CU39" s="313"/>
      <c r="CV39" s="313"/>
      <c r="CW39" s="313"/>
      <c r="CX39" s="313"/>
      <c r="CY39" s="313"/>
      <c r="CZ39" s="313"/>
      <c r="DA39" s="313"/>
      <c r="DB39" s="313"/>
      <c r="DC39" s="313"/>
      <c r="DD39" s="313"/>
      <c r="DE39" s="313"/>
      <c r="DF39" s="276">
        <v>513800</v>
      </c>
      <c r="DG39" s="277"/>
      <c r="DH39" s="277"/>
      <c r="DI39" s="277"/>
      <c r="DJ39" s="277"/>
      <c r="DK39" s="277"/>
      <c r="DL39" s="277"/>
      <c r="DM39" s="277"/>
      <c r="DN39" s="277"/>
      <c r="DO39" s="277"/>
      <c r="DP39" s="277"/>
      <c r="DQ39" s="277"/>
      <c r="DR39" s="277"/>
      <c r="DS39" s="276">
        <v>513800</v>
      </c>
      <c r="DT39" s="277"/>
      <c r="DU39" s="277"/>
      <c r="DV39" s="277"/>
      <c r="DW39" s="277"/>
      <c r="DX39" s="277"/>
      <c r="DY39" s="277"/>
      <c r="DZ39" s="277"/>
      <c r="EA39" s="277"/>
      <c r="EB39" s="277"/>
      <c r="EC39" s="277"/>
      <c r="ED39" s="277"/>
      <c r="EE39" s="277"/>
      <c r="EF39" s="276">
        <v>513800</v>
      </c>
      <c r="EG39" s="277"/>
      <c r="EH39" s="277"/>
      <c r="EI39" s="277"/>
      <c r="EJ39" s="277"/>
      <c r="EK39" s="277"/>
      <c r="EL39" s="277"/>
      <c r="EM39" s="277"/>
      <c r="EN39" s="277"/>
      <c r="EO39" s="277"/>
      <c r="EP39" s="277"/>
      <c r="EQ39" s="277"/>
      <c r="ER39" s="277"/>
      <c r="ES39" s="314"/>
      <c r="ET39" s="315"/>
      <c r="EU39" s="315"/>
      <c r="EV39" s="315"/>
      <c r="EW39" s="315"/>
      <c r="EX39" s="315"/>
      <c r="EY39" s="315"/>
      <c r="EZ39" s="315"/>
      <c r="FA39" s="315"/>
      <c r="FB39" s="315"/>
      <c r="FC39" s="315"/>
      <c r="FD39" s="315"/>
      <c r="FE39" s="315"/>
    </row>
    <row r="40" spans="1:161" ht="33.75" customHeight="1" x14ac:dyDescent="0.3">
      <c r="A40" s="287" t="s">
        <v>367</v>
      </c>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88"/>
      <c r="BR40" s="288"/>
      <c r="BS40" s="288"/>
      <c r="BT40" s="288"/>
      <c r="BU40" s="288"/>
      <c r="BV40" s="288"/>
      <c r="BW40" s="288"/>
      <c r="BX40" s="268" t="s">
        <v>368</v>
      </c>
      <c r="BY40" s="268"/>
      <c r="BZ40" s="268"/>
      <c r="CA40" s="268"/>
      <c r="CB40" s="268"/>
      <c r="CC40" s="268"/>
      <c r="CD40" s="268"/>
      <c r="CE40" s="268"/>
      <c r="CF40" s="268" t="s">
        <v>356</v>
      </c>
      <c r="CG40" s="268"/>
      <c r="CH40" s="268"/>
      <c r="CI40" s="268"/>
      <c r="CJ40" s="268"/>
      <c r="CK40" s="268"/>
      <c r="CL40" s="268"/>
      <c r="CM40" s="268"/>
      <c r="CN40" s="268"/>
      <c r="CO40" s="268"/>
      <c r="CP40" s="268"/>
      <c r="CQ40" s="268"/>
      <c r="CR40" s="268"/>
      <c r="CS40" s="312">
        <v>131</v>
      </c>
      <c r="CT40" s="313"/>
      <c r="CU40" s="313"/>
      <c r="CV40" s="313"/>
      <c r="CW40" s="313"/>
      <c r="CX40" s="313"/>
      <c r="CY40" s="313"/>
      <c r="CZ40" s="313"/>
      <c r="DA40" s="313"/>
      <c r="DB40" s="313"/>
      <c r="DC40" s="313"/>
      <c r="DD40" s="313"/>
      <c r="DE40" s="313"/>
      <c r="DF40" s="276">
        <v>283000</v>
      </c>
      <c r="DG40" s="277"/>
      <c r="DH40" s="277"/>
      <c r="DI40" s="277"/>
      <c r="DJ40" s="277"/>
      <c r="DK40" s="277"/>
      <c r="DL40" s="277"/>
      <c r="DM40" s="277"/>
      <c r="DN40" s="277"/>
      <c r="DO40" s="277"/>
      <c r="DP40" s="277"/>
      <c r="DQ40" s="277"/>
      <c r="DR40" s="277"/>
      <c r="DS40" s="276">
        <v>283000</v>
      </c>
      <c r="DT40" s="277"/>
      <c r="DU40" s="277"/>
      <c r="DV40" s="277"/>
      <c r="DW40" s="277"/>
      <c r="DX40" s="277"/>
      <c r="DY40" s="277"/>
      <c r="DZ40" s="277"/>
      <c r="EA40" s="277"/>
      <c r="EB40" s="277"/>
      <c r="EC40" s="277"/>
      <c r="ED40" s="277"/>
      <c r="EE40" s="277"/>
      <c r="EF40" s="276">
        <v>283000</v>
      </c>
      <c r="EG40" s="277"/>
      <c r="EH40" s="277"/>
      <c r="EI40" s="277"/>
      <c r="EJ40" s="277"/>
      <c r="EK40" s="277"/>
      <c r="EL40" s="277"/>
      <c r="EM40" s="277"/>
      <c r="EN40" s="277"/>
      <c r="EO40" s="277"/>
      <c r="EP40" s="277"/>
      <c r="EQ40" s="277"/>
      <c r="ER40" s="277"/>
      <c r="ES40" s="314"/>
      <c r="ET40" s="315"/>
      <c r="EU40" s="315"/>
      <c r="EV40" s="315"/>
      <c r="EW40" s="315"/>
      <c r="EX40" s="315"/>
      <c r="EY40" s="315"/>
      <c r="EZ40" s="315"/>
      <c r="FA40" s="315"/>
      <c r="FB40" s="315"/>
      <c r="FC40" s="315"/>
      <c r="FD40" s="315"/>
      <c r="FE40" s="315"/>
    </row>
    <row r="41" spans="1:161" s="248" customFormat="1" ht="33.75" customHeight="1" x14ac:dyDescent="0.3">
      <c r="A41" s="287" t="s">
        <v>367</v>
      </c>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8"/>
      <c r="BR41" s="288"/>
      <c r="BS41" s="288"/>
      <c r="BT41" s="288"/>
      <c r="BU41" s="288"/>
      <c r="BV41" s="288"/>
      <c r="BW41" s="288"/>
      <c r="BX41" s="268" t="s">
        <v>368</v>
      </c>
      <c r="BY41" s="268"/>
      <c r="BZ41" s="268"/>
      <c r="CA41" s="268"/>
      <c r="CB41" s="268"/>
      <c r="CC41" s="268"/>
      <c r="CD41" s="268"/>
      <c r="CE41" s="268"/>
      <c r="CF41" s="268" t="s">
        <v>356</v>
      </c>
      <c r="CG41" s="268"/>
      <c r="CH41" s="268"/>
      <c r="CI41" s="268"/>
      <c r="CJ41" s="268"/>
      <c r="CK41" s="268"/>
      <c r="CL41" s="268"/>
      <c r="CM41" s="268"/>
      <c r="CN41" s="268"/>
      <c r="CO41" s="268"/>
      <c r="CP41" s="268"/>
      <c r="CQ41" s="268"/>
      <c r="CR41" s="268"/>
      <c r="CS41" s="312">
        <v>131</v>
      </c>
      <c r="CT41" s="313"/>
      <c r="CU41" s="313"/>
      <c r="CV41" s="313"/>
      <c r="CW41" s="313"/>
      <c r="CX41" s="313"/>
      <c r="CY41" s="313"/>
      <c r="CZ41" s="313"/>
      <c r="DA41" s="313"/>
      <c r="DB41" s="313"/>
      <c r="DC41" s="313"/>
      <c r="DD41" s="313"/>
      <c r="DE41" s="313"/>
      <c r="DF41" s="276">
        <v>572900</v>
      </c>
      <c r="DG41" s="277"/>
      <c r="DH41" s="277"/>
      <c r="DI41" s="277"/>
      <c r="DJ41" s="277"/>
      <c r="DK41" s="277"/>
      <c r="DL41" s="277"/>
      <c r="DM41" s="277"/>
      <c r="DN41" s="277"/>
      <c r="DO41" s="277"/>
      <c r="DP41" s="277"/>
      <c r="DQ41" s="277"/>
      <c r="DR41" s="277"/>
      <c r="DS41" s="276">
        <v>1640500</v>
      </c>
      <c r="DT41" s="277"/>
      <c r="DU41" s="277"/>
      <c r="DV41" s="277"/>
      <c r="DW41" s="277"/>
      <c r="DX41" s="277"/>
      <c r="DY41" s="277"/>
      <c r="DZ41" s="277"/>
      <c r="EA41" s="277"/>
      <c r="EB41" s="277"/>
      <c r="EC41" s="277"/>
      <c r="ED41" s="277"/>
      <c r="EE41" s="277"/>
      <c r="EF41" s="276">
        <v>1640500</v>
      </c>
      <c r="EG41" s="277"/>
      <c r="EH41" s="277"/>
      <c r="EI41" s="277"/>
      <c r="EJ41" s="277"/>
      <c r="EK41" s="277"/>
      <c r="EL41" s="277"/>
      <c r="EM41" s="277"/>
      <c r="EN41" s="277"/>
      <c r="EO41" s="277"/>
      <c r="EP41" s="277"/>
      <c r="EQ41" s="277"/>
      <c r="ER41" s="277"/>
      <c r="ES41" s="314"/>
      <c r="ET41" s="315"/>
      <c r="EU41" s="315"/>
      <c r="EV41" s="315"/>
      <c r="EW41" s="315"/>
      <c r="EX41" s="315"/>
      <c r="EY41" s="315"/>
      <c r="EZ41" s="315"/>
      <c r="FA41" s="315"/>
      <c r="FB41" s="315"/>
      <c r="FC41" s="315"/>
      <c r="FD41" s="315"/>
      <c r="FE41" s="315"/>
    </row>
    <row r="42" spans="1:161" ht="12" x14ac:dyDescent="0.3">
      <c r="A42" s="287" t="s">
        <v>369</v>
      </c>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68" t="s">
        <v>370</v>
      </c>
      <c r="BY42" s="268"/>
      <c r="BZ42" s="268"/>
      <c r="CA42" s="268"/>
      <c r="CB42" s="268"/>
      <c r="CC42" s="268"/>
      <c r="CD42" s="268"/>
      <c r="CE42" s="268"/>
      <c r="CF42" s="268" t="s">
        <v>356</v>
      </c>
      <c r="CG42" s="268"/>
      <c r="CH42" s="268"/>
      <c r="CI42" s="268"/>
      <c r="CJ42" s="268"/>
      <c r="CK42" s="268"/>
      <c r="CL42" s="268"/>
      <c r="CM42" s="268"/>
      <c r="CN42" s="268"/>
      <c r="CO42" s="268"/>
      <c r="CP42" s="268"/>
      <c r="CQ42" s="268"/>
      <c r="CR42" s="268"/>
      <c r="CS42" s="274">
        <v>134</v>
      </c>
      <c r="CT42" s="275"/>
      <c r="CU42" s="275"/>
      <c r="CV42" s="275"/>
      <c r="CW42" s="275"/>
      <c r="CX42" s="275"/>
      <c r="CY42" s="275"/>
      <c r="CZ42" s="275"/>
      <c r="DA42" s="275"/>
      <c r="DB42" s="275"/>
      <c r="DC42" s="275"/>
      <c r="DD42" s="275"/>
      <c r="DE42" s="275"/>
      <c r="DF42" s="276">
        <v>270000</v>
      </c>
      <c r="DG42" s="277"/>
      <c r="DH42" s="277"/>
      <c r="DI42" s="277"/>
      <c r="DJ42" s="277"/>
      <c r="DK42" s="277"/>
      <c r="DL42" s="277"/>
      <c r="DM42" s="277"/>
      <c r="DN42" s="277"/>
      <c r="DO42" s="277"/>
      <c r="DP42" s="277"/>
      <c r="DQ42" s="277"/>
      <c r="DR42" s="277"/>
      <c r="DS42" s="276">
        <v>270000</v>
      </c>
      <c r="DT42" s="277"/>
      <c r="DU42" s="277"/>
      <c r="DV42" s="277"/>
      <c r="DW42" s="277"/>
      <c r="DX42" s="277"/>
      <c r="DY42" s="277"/>
      <c r="DZ42" s="277"/>
      <c r="EA42" s="277"/>
      <c r="EB42" s="277"/>
      <c r="EC42" s="277"/>
      <c r="ED42" s="277"/>
      <c r="EE42" s="277"/>
      <c r="EF42" s="276">
        <v>270000</v>
      </c>
      <c r="EG42" s="277"/>
      <c r="EH42" s="277"/>
      <c r="EI42" s="277"/>
      <c r="EJ42" s="277"/>
      <c r="EK42" s="277"/>
      <c r="EL42" s="277"/>
      <c r="EM42" s="277"/>
      <c r="EN42" s="277"/>
      <c r="EO42" s="277"/>
      <c r="EP42" s="277"/>
      <c r="EQ42" s="277"/>
      <c r="ER42" s="277"/>
      <c r="ES42" s="314"/>
      <c r="ET42" s="315"/>
      <c r="EU42" s="315"/>
      <c r="EV42" s="315"/>
      <c r="EW42" s="315"/>
      <c r="EX42" s="315"/>
      <c r="EY42" s="315"/>
      <c r="EZ42" s="315"/>
      <c r="FA42" s="315"/>
      <c r="FB42" s="315"/>
      <c r="FC42" s="315"/>
      <c r="FD42" s="315"/>
      <c r="FE42" s="315"/>
    </row>
    <row r="43" spans="1:161" ht="12" x14ac:dyDescent="0.3">
      <c r="A43" s="288"/>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74"/>
      <c r="CT43" s="275"/>
      <c r="CU43" s="275"/>
      <c r="CV43" s="275"/>
      <c r="CW43" s="275"/>
      <c r="CX43" s="275"/>
      <c r="CY43" s="275"/>
      <c r="CZ43" s="275"/>
      <c r="DA43" s="275"/>
      <c r="DB43" s="275"/>
      <c r="DC43" s="275"/>
      <c r="DD43" s="275"/>
      <c r="DE43" s="275"/>
      <c r="DF43" s="276"/>
      <c r="DG43" s="277"/>
      <c r="DH43" s="277"/>
      <c r="DI43" s="277"/>
      <c r="DJ43" s="277"/>
      <c r="DK43" s="277"/>
      <c r="DL43" s="277"/>
      <c r="DM43" s="277"/>
      <c r="DN43" s="277"/>
      <c r="DO43" s="277"/>
      <c r="DP43" s="277"/>
      <c r="DQ43" s="277"/>
      <c r="DR43" s="277"/>
      <c r="DS43" s="276"/>
      <c r="DT43" s="277"/>
      <c r="DU43" s="277"/>
      <c r="DV43" s="277"/>
      <c r="DW43" s="277"/>
      <c r="DX43" s="277"/>
      <c r="DY43" s="277"/>
      <c r="DZ43" s="277"/>
      <c r="EA43" s="277"/>
      <c r="EB43" s="277"/>
      <c r="EC43" s="277"/>
      <c r="ED43" s="277"/>
      <c r="EE43" s="277"/>
      <c r="EF43" s="276"/>
      <c r="EG43" s="277"/>
      <c r="EH43" s="277"/>
      <c r="EI43" s="277"/>
      <c r="EJ43" s="277"/>
      <c r="EK43" s="277"/>
      <c r="EL43" s="277"/>
      <c r="EM43" s="277"/>
      <c r="EN43" s="277"/>
      <c r="EO43" s="277"/>
      <c r="EP43" s="277"/>
      <c r="EQ43" s="277"/>
      <c r="ER43" s="277"/>
      <c r="ES43" s="314"/>
      <c r="ET43" s="315"/>
      <c r="EU43" s="315"/>
      <c r="EV43" s="315"/>
      <c r="EW43" s="315"/>
      <c r="EX43" s="315"/>
      <c r="EY43" s="315"/>
      <c r="EZ43" s="315"/>
      <c r="FA43" s="315"/>
      <c r="FB43" s="315"/>
      <c r="FC43" s="315"/>
      <c r="FD43" s="315"/>
      <c r="FE43" s="315"/>
    </row>
    <row r="44" spans="1:161" ht="12" x14ac:dyDescent="0.3">
      <c r="A44" s="310" t="s">
        <v>281</v>
      </c>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c r="BP44" s="311"/>
      <c r="BQ44" s="311"/>
      <c r="BR44" s="311"/>
      <c r="BS44" s="311"/>
      <c r="BT44" s="311"/>
      <c r="BU44" s="311"/>
      <c r="BV44" s="311"/>
      <c r="BW44" s="311"/>
      <c r="BX44" s="268" t="s">
        <v>371</v>
      </c>
      <c r="BY44" s="268"/>
      <c r="BZ44" s="268"/>
      <c r="CA44" s="268"/>
      <c r="CB44" s="268"/>
      <c r="CC44" s="268"/>
      <c r="CD44" s="268"/>
      <c r="CE44" s="268"/>
      <c r="CF44" s="268" t="s">
        <v>372</v>
      </c>
      <c r="CG44" s="268"/>
      <c r="CH44" s="268"/>
      <c r="CI44" s="268"/>
      <c r="CJ44" s="268"/>
      <c r="CK44" s="268"/>
      <c r="CL44" s="268"/>
      <c r="CM44" s="268"/>
      <c r="CN44" s="268"/>
      <c r="CO44" s="268"/>
      <c r="CP44" s="268"/>
      <c r="CQ44" s="268"/>
      <c r="CR44" s="268"/>
      <c r="CS44" s="274"/>
      <c r="CT44" s="275"/>
      <c r="CU44" s="275"/>
      <c r="CV44" s="275"/>
      <c r="CW44" s="275"/>
      <c r="CX44" s="275"/>
      <c r="CY44" s="275"/>
      <c r="CZ44" s="275"/>
      <c r="DA44" s="275"/>
      <c r="DB44" s="275"/>
      <c r="DC44" s="275"/>
      <c r="DD44" s="275"/>
      <c r="DE44" s="275"/>
      <c r="DF44" s="276"/>
      <c r="DG44" s="277"/>
      <c r="DH44" s="277"/>
      <c r="DI44" s="277"/>
      <c r="DJ44" s="277"/>
      <c r="DK44" s="277"/>
      <c r="DL44" s="277"/>
      <c r="DM44" s="277"/>
      <c r="DN44" s="277"/>
      <c r="DO44" s="277"/>
      <c r="DP44" s="277"/>
      <c r="DQ44" s="277"/>
      <c r="DR44" s="277"/>
      <c r="DS44" s="276"/>
      <c r="DT44" s="277"/>
      <c r="DU44" s="277"/>
      <c r="DV44" s="277"/>
      <c r="DW44" s="277"/>
      <c r="DX44" s="277"/>
      <c r="DY44" s="277"/>
      <c r="DZ44" s="277"/>
      <c r="EA44" s="277"/>
      <c r="EB44" s="277"/>
      <c r="EC44" s="277"/>
      <c r="ED44" s="277"/>
      <c r="EE44" s="277"/>
      <c r="EF44" s="276"/>
      <c r="EG44" s="277"/>
      <c r="EH44" s="277"/>
      <c r="EI44" s="277"/>
      <c r="EJ44" s="277"/>
      <c r="EK44" s="277"/>
      <c r="EL44" s="277"/>
      <c r="EM44" s="277"/>
      <c r="EN44" s="277"/>
      <c r="EO44" s="277"/>
      <c r="EP44" s="277"/>
      <c r="EQ44" s="277"/>
      <c r="ER44" s="277"/>
      <c r="ES44" s="314"/>
      <c r="ET44" s="315"/>
      <c r="EU44" s="315"/>
      <c r="EV44" s="315"/>
      <c r="EW44" s="315"/>
      <c r="EX44" s="315"/>
      <c r="EY44" s="315"/>
      <c r="EZ44" s="315"/>
      <c r="FA44" s="315"/>
      <c r="FB44" s="315"/>
      <c r="FC44" s="315"/>
      <c r="FD44" s="315"/>
      <c r="FE44" s="315"/>
    </row>
    <row r="45" spans="1:161" x14ac:dyDescent="0.25">
      <c r="A45" s="273" t="s">
        <v>5</v>
      </c>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3"/>
      <c r="BR45" s="273"/>
      <c r="BS45" s="273"/>
      <c r="BT45" s="273"/>
      <c r="BU45" s="273"/>
      <c r="BV45" s="273"/>
      <c r="BW45" s="273"/>
      <c r="BX45" s="268" t="s">
        <v>373</v>
      </c>
      <c r="BY45" s="268"/>
      <c r="BZ45" s="268"/>
      <c r="CA45" s="268"/>
      <c r="CB45" s="268"/>
      <c r="CC45" s="268"/>
      <c r="CD45" s="268"/>
      <c r="CE45" s="268"/>
      <c r="CF45" s="268" t="s">
        <v>372</v>
      </c>
      <c r="CG45" s="268"/>
      <c r="CH45" s="268"/>
      <c r="CI45" s="268"/>
      <c r="CJ45" s="268"/>
      <c r="CK45" s="268"/>
      <c r="CL45" s="268"/>
      <c r="CM45" s="268"/>
      <c r="CN45" s="268"/>
      <c r="CO45" s="268"/>
      <c r="CP45" s="268"/>
      <c r="CQ45" s="268"/>
      <c r="CR45" s="268"/>
      <c r="CS45" s="274"/>
      <c r="CT45" s="275"/>
      <c r="CU45" s="275"/>
      <c r="CV45" s="275"/>
      <c r="CW45" s="275"/>
      <c r="CX45" s="275"/>
      <c r="CY45" s="275"/>
      <c r="CZ45" s="275"/>
      <c r="DA45" s="275"/>
      <c r="DB45" s="275"/>
      <c r="DC45" s="275"/>
      <c r="DD45" s="275"/>
      <c r="DE45" s="275"/>
      <c r="DF45" s="276"/>
      <c r="DG45" s="277"/>
      <c r="DH45" s="277"/>
      <c r="DI45" s="277"/>
      <c r="DJ45" s="277"/>
      <c r="DK45" s="277"/>
      <c r="DL45" s="277"/>
      <c r="DM45" s="277"/>
      <c r="DN45" s="277"/>
      <c r="DO45" s="277"/>
      <c r="DP45" s="277"/>
      <c r="DQ45" s="277"/>
      <c r="DR45" s="277"/>
      <c r="DS45" s="276"/>
      <c r="DT45" s="277"/>
      <c r="DU45" s="277"/>
      <c r="DV45" s="277"/>
      <c r="DW45" s="277"/>
      <c r="DX45" s="277"/>
      <c r="DY45" s="277"/>
      <c r="DZ45" s="277"/>
      <c r="EA45" s="277"/>
      <c r="EB45" s="277"/>
      <c r="EC45" s="277"/>
      <c r="ED45" s="277"/>
      <c r="EE45" s="277"/>
      <c r="EF45" s="276"/>
      <c r="EG45" s="277"/>
      <c r="EH45" s="277"/>
      <c r="EI45" s="277"/>
      <c r="EJ45" s="277"/>
      <c r="EK45" s="277"/>
      <c r="EL45" s="277"/>
      <c r="EM45" s="277"/>
      <c r="EN45" s="277"/>
      <c r="EO45" s="277"/>
      <c r="EP45" s="277"/>
      <c r="EQ45" s="277"/>
      <c r="ER45" s="277"/>
      <c r="ES45" s="314"/>
      <c r="ET45" s="315"/>
      <c r="EU45" s="315"/>
      <c r="EV45" s="315"/>
      <c r="EW45" s="315"/>
      <c r="EX45" s="315"/>
      <c r="EY45" s="315"/>
      <c r="EZ45" s="315"/>
      <c r="FA45" s="315"/>
      <c r="FB45" s="315"/>
      <c r="FC45" s="315"/>
      <c r="FD45" s="315"/>
      <c r="FE45" s="315"/>
    </row>
    <row r="46" spans="1:161" x14ac:dyDescent="0.25">
      <c r="A46" s="273"/>
      <c r="B46" s="273"/>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73"/>
      <c r="BT46" s="273"/>
      <c r="BU46" s="273"/>
      <c r="BV46" s="273"/>
      <c r="BW46" s="273"/>
      <c r="BX46" s="268"/>
      <c r="BY46" s="268"/>
      <c r="BZ46" s="268"/>
      <c r="CA46" s="268"/>
      <c r="CB46" s="268"/>
      <c r="CC46" s="268"/>
      <c r="CD46" s="268"/>
      <c r="CE46" s="268"/>
      <c r="CF46" s="268"/>
      <c r="CG46" s="268"/>
      <c r="CH46" s="268"/>
      <c r="CI46" s="268"/>
      <c r="CJ46" s="268"/>
      <c r="CK46" s="268"/>
      <c r="CL46" s="268"/>
      <c r="CM46" s="268"/>
      <c r="CN46" s="268"/>
      <c r="CO46" s="268"/>
      <c r="CP46" s="268"/>
      <c r="CQ46" s="268"/>
      <c r="CR46" s="268"/>
      <c r="CS46" s="275"/>
      <c r="CT46" s="275"/>
      <c r="CU46" s="275"/>
      <c r="CV46" s="275"/>
      <c r="CW46" s="275"/>
      <c r="CX46" s="275"/>
      <c r="CY46" s="275"/>
      <c r="CZ46" s="275"/>
      <c r="DA46" s="275"/>
      <c r="DB46" s="275"/>
      <c r="DC46" s="275"/>
      <c r="DD46" s="275"/>
      <c r="DE46" s="275"/>
      <c r="DF46" s="277"/>
      <c r="DG46" s="277"/>
      <c r="DH46" s="277"/>
      <c r="DI46" s="277"/>
      <c r="DJ46" s="277"/>
      <c r="DK46" s="277"/>
      <c r="DL46" s="277"/>
      <c r="DM46" s="277"/>
      <c r="DN46" s="277"/>
      <c r="DO46" s="277"/>
      <c r="DP46" s="277"/>
      <c r="DQ46" s="277"/>
      <c r="DR46" s="277"/>
      <c r="DS46" s="277"/>
      <c r="DT46" s="277"/>
      <c r="DU46" s="277"/>
      <c r="DV46" s="277"/>
      <c r="DW46" s="277"/>
      <c r="DX46" s="277"/>
      <c r="DY46" s="277"/>
      <c r="DZ46" s="277"/>
      <c r="EA46" s="277"/>
      <c r="EB46" s="277"/>
      <c r="EC46" s="277"/>
      <c r="ED46" s="277"/>
      <c r="EE46" s="277"/>
      <c r="EF46" s="277"/>
      <c r="EG46" s="277"/>
      <c r="EH46" s="277"/>
      <c r="EI46" s="277"/>
      <c r="EJ46" s="277"/>
      <c r="EK46" s="277"/>
      <c r="EL46" s="277"/>
      <c r="EM46" s="277"/>
      <c r="EN46" s="277"/>
      <c r="EO46" s="277"/>
      <c r="EP46" s="277"/>
      <c r="EQ46" s="277"/>
      <c r="ER46" s="277"/>
      <c r="ES46" s="315"/>
      <c r="ET46" s="315"/>
      <c r="EU46" s="315"/>
      <c r="EV46" s="315"/>
      <c r="EW46" s="315"/>
      <c r="EX46" s="315"/>
      <c r="EY46" s="315"/>
      <c r="EZ46" s="315"/>
      <c r="FA46" s="315"/>
      <c r="FB46" s="315"/>
      <c r="FC46" s="315"/>
      <c r="FD46" s="315"/>
      <c r="FE46" s="315"/>
    </row>
    <row r="47" spans="1:161" ht="12" x14ac:dyDescent="0.3">
      <c r="A47" s="310" t="s">
        <v>282</v>
      </c>
      <c r="B47" s="311"/>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1"/>
      <c r="BR47" s="311"/>
      <c r="BS47" s="311"/>
      <c r="BT47" s="311"/>
      <c r="BU47" s="311"/>
      <c r="BV47" s="311"/>
      <c r="BW47" s="311"/>
      <c r="BX47" s="268" t="s">
        <v>374</v>
      </c>
      <c r="BY47" s="268"/>
      <c r="BZ47" s="268"/>
      <c r="CA47" s="268"/>
      <c r="CB47" s="268"/>
      <c r="CC47" s="268"/>
      <c r="CD47" s="268"/>
      <c r="CE47" s="268"/>
      <c r="CF47" s="268" t="s">
        <v>375</v>
      </c>
      <c r="CG47" s="268"/>
      <c r="CH47" s="268"/>
      <c r="CI47" s="268"/>
      <c r="CJ47" s="268"/>
      <c r="CK47" s="268"/>
      <c r="CL47" s="268"/>
      <c r="CM47" s="268"/>
      <c r="CN47" s="268"/>
      <c r="CO47" s="268"/>
      <c r="CP47" s="268"/>
      <c r="CQ47" s="268"/>
      <c r="CR47" s="268"/>
      <c r="CS47" s="274"/>
      <c r="CT47" s="275"/>
      <c r="CU47" s="275"/>
      <c r="CV47" s="275"/>
      <c r="CW47" s="275"/>
      <c r="CX47" s="275"/>
      <c r="CY47" s="275"/>
      <c r="CZ47" s="275"/>
      <c r="DA47" s="275"/>
      <c r="DB47" s="275"/>
      <c r="DC47" s="275"/>
      <c r="DD47" s="275"/>
      <c r="DE47" s="275"/>
      <c r="DF47" s="276">
        <f>DF48</f>
        <v>10000</v>
      </c>
      <c r="DG47" s="277"/>
      <c r="DH47" s="277"/>
      <c r="DI47" s="277"/>
      <c r="DJ47" s="277"/>
      <c r="DK47" s="277"/>
      <c r="DL47" s="277"/>
      <c r="DM47" s="277"/>
      <c r="DN47" s="277"/>
      <c r="DO47" s="277"/>
      <c r="DP47" s="277"/>
      <c r="DQ47" s="277"/>
      <c r="DR47" s="277"/>
      <c r="DS47" s="276">
        <f t="shared" ref="DS47" si="6">DS48</f>
        <v>10000</v>
      </c>
      <c r="DT47" s="277"/>
      <c r="DU47" s="277"/>
      <c r="DV47" s="277"/>
      <c r="DW47" s="277"/>
      <c r="DX47" s="277"/>
      <c r="DY47" s="277"/>
      <c r="DZ47" s="277"/>
      <c r="EA47" s="277"/>
      <c r="EB47" s="277"/>
      <c r="EC47" s="277"/>
      <c r="ED47" s="277"/>
      <c r="EE47" s="277"/>
      <c r="EF47" s="276">
        <f t="shared" ref="EF47" si="7">EF48</f>
        <v>10000</v>
      </c>
      <c r="EG47" s="277"/>
      <c r="EH47" s="277"/>
      <c r="EI47" s="277"/>
      <c r="EJ47" s="277"/>
      <c r="EK47" s="277"/>
      <c r="EL47" s="277"/>
      <c r="EM47" s="277"/>
      <c r="EN47" s="277"/>
      <c r="EO47" s="277"/>
      <c r="EP47" s="277"/>
      <c r="EQ47" s="277"/>
      <c r="ER47" s="277"/>
      <c r="ES47" s="314"/>
      <c r="ET47" s="315"/>
      <c r="EU47" s="315"/>
      <c r="EV47" s="315"/>
      <c r="EW47" s="315"/>
      <c r="EX47" s="315"/>
      <c r="EY47" s="315"/>
      <c r="EZ47" s="315"/>
      <c r="FA47" s="315"/>
      <c r="FB47" s="315"/>
      <c r="FC47" s="315"/>
      <c r="FD47" s="315"/>
      <c r="FE47" s="315"/>
    </row>
    <row r="48" spans="1:161" x14ac:dyDescent="0.25">
      <c r="A48" s="288" t="s">
        <v>5</v>
      </c>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68" t="s">
        <v>376</v>
      </c>
      <c r="BY48" s="268"/>
      <c r="BZ48" s="268"/>
      <c r="CA48" s="268"/>
      <c r="CB48" s="268"/>
      <c r="CC48" s="268"/>
      <c r="CD48" s="268"/>
      <c r="CE48" s="268"/>
      <c r="CF48" s="268" t="s">
        <v>375</v>
      </c>
      <c r="CG48" s="268"/>
      <c r="CH48" s="268"/>
      <c r="CI48" s="268"/>
      <c r="CJ48" s="268"/>
      <c r="CK48" s="268"/>
      <c r="CL48" s="268"/>
      <c r="CM48" s="268"/>
      <c r="CN48" s="268"/>
      <c r="CO48" s="268"/>
      <c r="CP48" s="268"/>
      <c r="CQ48" s="268"/>
      <c r="CR48" s="268"/>
      <c r="CS48" s="274">
        <v>155</v>
      </c>
      <c r="CT48" s="275"/>
      <c r="CU48" s="275"/>
      <c r="CV48" s="275"/>
      <c r="CW48" s="275"/>
      <c r="CX48" s="275"/>
      <c r="CY48" s="275"/>
      <c r="CZ48" s="275"/>
      <c r="DA48" s="275"/>
      <c r="DB48" s="275"/>
      <c r="DC48" s="275"/>
      <c r="DD48" s="275"/>
      <c r="DE48" s="275"/>
      <c r="DF48" s="276">
        <v>10000</v>
      </c>
      <c r="DG48" s="277"/>
      <c r="DH48" s="277"/>
      <c r="DI48" s="277"/>
      <c r="DJ48" s="277"/>
      <c r="DK48" s="277"/>
      <c r="DL48" s="277"/>
      <c r="DM48" s="277"/>
      <c r="DN48" s="277"/>
      <c r="DO48" s="277"/>
      <c r="DP48" s="277"/>
      <c r="DQ48" s="277"/>
      <c r="DR48" s="277"/>
      <c r="DS48" s="276">
        <v>10000</v>
      </c>
      <c r="DT48" s="277"/>
      <c r="DU48" s="277"/>
      <c r="DV48" s="277"/>
      <c r="DW48" s="277"/>
      <c r="DX48" s="277"/>
      <c r="DY48" s="277"/>
      <c r="DZ48" s="277"/>
      <c r="EA48" s="277"/>
      <c r="EB48" s="277"/>
      <c r="EC48" s="277"/>
      <c r="ED48" s="277"/>
      <c r="EE48" s="277"/>
      <c r="EF48" s="276">
        <v>10000</v>
      </c>
      <c r="EG48" s="277"/>
      <c r="EH48" s="277"/>
      <c r="EI48" s="277"/>
      <c r="EJ48" s="277"/>
      <c r="EK48" s="277"/>
      <c r="EL48" s="277"/>
      <c r="EM48" s="277"/>
      <c r="EN48" s="277"/>
      <c r="EO48" s="277"/>
      <c r="EP48" s="277"/>
      <c r="EQ48" s="277"/>
      <c r="ER48" s="277"/>
      <c r="ES48" s="314"/>
      <c r="ET48" s="315"/>
      <c r="EU48" s="315"/>
      <c r="EV48" s="315"/>
      <c r="EW48" s="315"/>
      <c r="EX48" s="315"/>
      <c r="EY48" s="315"/>
      <c r="EZ48" s="315"/>
      <c r="FA48" s="315"/>
      <c r="FB48" s="315"/>
      <c r="FC48" s="315"/>
      <c r="FD48" s="315"/>
      <c r="FE48" s="315"/>
    </row>
    <row r="49" spans="1:161" x14ac:dyDescent="0.25">
      <c r="A49" s="288" t="s">
        <v>377</v>
      </c>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c r="BV49" s="288"/>
      <c r="BW49" s="288"/>
      <c r="BX49" s="268"/>
      <c r="BY49" s="268"/>
      <c r="BZ49" s="268"/>
      <c r="CA49" s="268"/>
      <c r="CB49" s="268"/>
      <c r="CC49" s="268"/>
      <c r="CD49" s="268"/>
      <c r="CE49" s="268"/>
      <c r="CF49" s="268"/>
      <c r="CG49" s="268"/>
      <c r="CH49" s="268"/>
      <c r="CI49" s="268"/>
      <c r="CJ49" s="268"/>
      <c r="CK49" s="268"/>
      <c r="CL49" s="268"/>
      <c r="CM49" s="268"/>
      <c r="CN49" s="268"/>
      <c r="CO49" s="268"/>
      <c r="CP49" s="268"/>
      <c r="CQ49" s="268"/>
      <c r="CR49" s="268"/>
      <c r="CS49" s="275"/>
      <c r="CT49" s="275"/>
      <c r="CU49" s="275"/>
      <c r="CV49" s="275"/>
      <c r="CW49" s="275"/>
      <c r="CX49" s="275"/>
      <c r="CY49" s="275"/>
      <c r="CZ49" s="275"/>
      <c r="DA49" s="275"/>
      <c r="DB49" s="275"/>
      <c r="DC49" s="275"/>
      <c r="DD49" s="275"/>
      <c r="DE49" s="275"/>
      <c r="DF49" s="277"/>
      <c r="DG49" s="277"/>
      <c r="DH49" s="277"/>
      <c r="DI49" s="277"/>
      <c r="DJ49" s="277"/>
      <c r="DK49" s="277"/>
      <c r="DL49" s="277"/>
      <c r="DM49" s="277"/>
      <c r="DN49" s="277"/>
      <c r="DO49" s="277"/>
      <c r="DP49" s="277"/>
      <c r="DQ49" s="277"/>
      <c r="DR49" s="277"/>
      <c r="DS49" s="277"/>
      <c r="DT49" s="277"/>
      <c r="DU49" s="277"/>
      <c r="DV49" s="277"/>
      <c r="DW49" s="277"/>
      <c r="DX49" s="277"/>
      <c r="DY49" s="277"/>
      <c r="DZ49" s="277"/>
      <c r="EA49" s="277"/>
      <c r="EB49" s="277"/>
      <c r="EC49" s="277"/>
      <c r="ED49" s="277"/>
      <c r="EE49" s="277"/>
      <c r="EF49" s="277"/>
      <c r="EG49" s="277"/>
      <c r="EH49" s="277"/>
      <c r="EI49" s="277"/>
      <c r="EJ49" s="277"/>
      <c r="EK49" s="277"/>
      <c r="EL49" s="277"/>
      <c r="EM49" s="277"/>
      <c r="EN49" s="277"/>
      <c r="EO49" s="277"/>
      <c r="EP49" s="277"/>
      <c r="EQ49" s="277"/>
      <c r="ER49" s="277"/>
      <c r="ES49" s="315"/>
      <c r="ET49" s="315"/>
      <c r="EU49" s="315"/>
      <c r="EV49" s="315"/>
      <c r="EW49" s="315"/>
      <c r="EX49" s="315"/>
      <c r="EY49" s="315"/>
      <c r="EZ49" s="315"/>
      <c r="FA49" s="315"/>
      <c r="FB49" s="315"/>
      <c r="FC49" s="315"/>
      <c r="FD49" s="315"/>
      <c r="FE49" s="315"/>
    </row>
    <row r="50" spans="1:161" ht="12" x14ac:dyDescent="0.3">
      <c r="A50" s="310" t="s">
        <v>283</v>
      </c>
      <c r="B50" s="311"/>
      <c r="C50" s="311"/>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1"/>
      <c r="BR50" s="311"/>
      <c r="BS50" s="311"/>
      <c r="BT50" s="311"/>
      <c r="BU50" s="311"/>
      <c r="BV50" s="311"/>
      <c r="BW50" s="311"/>
      <c r="BX50" s="268" t="s">
        <v>378</v>
      </c>
      <c r="BY50" s="268"/>
      <c r="BZ50" s="268"/>
      <c r="CA50" s="268"/>
      <c r="CB50" s="268"/>
      <c r="CC50" s="268"/>
      <c r="CD50" s="268"/>
      <c r="CE50" s="268"/>
      <c r="CF50" s="268" t="s">
        <v>379</v>
      </c>
      <c r="CG50" s="268"/>
      <c r="CH50" s="268"/>
      <c r="CI50" s="268"/>
      <c r="CJ50" s="268"/>
      <c r="CK50" s="268"/>
      <c r="CL50" s="268"/>
      <c r="CM50" s="268"/>
      <c r="CN50" s="268"/>
      <c r="CO50" s="268"/>
      <c r="CP50" s="268"/>
      <c r="CQ50" s="268"/>
      <c r="CR50" s="268"/>
      <c r="CS50" s="274">
        <v>152</v>
      </c>
      <c r="CT50" s="275"/>
      <c r="CU50" s="275"/>
      <c r="CV50" s="275"/>
      <c r="CW50" s="275"/>
      <c r="CX50" s="275"/>
      <c r="CY50" s="275"/>
      <c r="CZ50" s="275"/>
      <c r="DA50" s="275"/>
      <c r="DB50" s="275"/>
      <c r="DC50" s="275"/>
      <c r="DD50" s="275"/>
      <c r="DE50" s="275"/>
      <c r="DF50" s="276">
        <f>SUM(DF51:DR68)+DF69</f>
        <v>3559077.12</v>
      </c>
      <c r="DG50" s="277"/>
      <c r="DH50" s="277"/>
      <c r="DI50" s="277"/>
      <c r="DJ50" s="277"/>
      <c r="DK50" s="277"/>
      <c r="DL50" s="277"/>
      <c r="DM50" s="277"/>
      <c r="DN50" s="277"/>
      <c r="DO50" s="277"/>
      <c r="DP50" s="277"/>
      <c r="DQ50" s="277"/>
      <c r="DR50" s="277"/>
      <c r="DS50" s="276">
        <f t="shared" ref="DS50" si="8">SUM(DS51:EE68)</f>
        <v>2460410</v>
      </c>
      <c r="DT50" s="277"/>
      <c r="DU50" s="277"/>
      <c r="DV50" s="277"/>
      <c r="DW50" s="277"/>
      <c r="DX50" s="277"/>
      <c r="DY50" s="277"/>
      <c r="DZ50" s="277"/>
      <c r="EA50" s="277"/>
      <c r="EB50" s="277"/>
      <c r="EC50" s="277"/>
      <c r="ED50" s="277"/>
      <c r="EE50" s="277"/>
      <c r="EF50" s="276">
        <f t="shared" ref="EF50" si="9">SUM(EF51:ER68)</f>
        <v>2409350</v>
      </c>
      <c r="EG50" s="277"/>
      <c r="EH50" s="277"/>
      <c r="EI50" s="277"/>
      <c r="EJ50" s="277"/>
      <c r="EK50" s="277"/>
      <c r="EL50" s="277"/>
      <c r="EM50" s="277"/>
      <c r="EN50" s="277"/>
      <c r="EO50" s="277"/>
      <c r="EP50" s="277"/>
      <c r="EQ50" s="277"/>
      <c r="ER50" s="277"/>
      <c r="ES50" s="314"/>
      <c r="ET50" s="315"/>
      <c r="EU50" s="315"/>
      <c r="EV50" s="315"/>
      <c r="EW50" s="315"/>
      <c r="EX50" s="315"/>
      <c r="EY50" s="315"/>
      <c r="EZ50" s="315"/>
      <c r="FA50" s="315"/>
      <c r="FB50" s="315"/>
      <c r="FC50" s="315"/>
      <c r="FD50" s="315"/>
      <c r="FE50" s="315"/>
    </row>
    <row r="51" spans="1:161" x14ac:dyDescent="0.25">
      <c r="A51" s="288" t="s">
        <v>5</v>
      </c>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c r="BV51" s="288"/>
      <c r="BW51" s="288"/>
      <c r="BX51" s="268" t="s">
        <v>380</v>
      </c>
      <c r="BY51" s="268"/>
      <c r="BZ51" s="268"/>
      <c r="CA51" s="268"/>
      <c r="CB51" s="268"/>
      <c r="CC51" s="268"/>
      <c r="CD51" s="268"/>
      <c r="CE51" s="268"/>
      <c r="CF51" s="268" t="s">
        <v>379</v>
      </c>
      <c r="CG51" s="268"/>
      <c r="CH51" s="268"/>
      <c r="CI51" s="268"/>
      <c r="CJ51" s="268"/>
      <c r="CK51" s="268"/>
      <c r="CL51" s="268"/>
      <c r="CM51" s="268"/>
      <c r="CN51" s="268"/>
      <c r="CO51" s="268"/>
      <c r="CP51" s="268"/>
      <c r="CQ51" s="268"/>
      <c r="CR51" s="268"/>
      <c r="CS51" s="312">
        <v>152</v>
      </c>
      <c r="CT51" s="313"/>
      <c r="CU51" s="313"/>
      <c r="CV51" s="313"/>
      <c r="CW51" s="313"/>
      <c r="CX51" s="313"/>
      <c r="CY51" s="313"/>
      <c r="CZ51" s="313"/>
      <c r="DA51" s="313"/>
      <c r="DB51" s="313"/>
      <c r="DC51" s="313"/>
      <c r="DD51" s="313"/>
      <c r="DE51" s="313"/>
      <c r="DF51" s="276">
        <f>1858500-1858500</f>
        <v>0</v>
      </c>
      <c r="DG51" s="277"/>
      <c r="DH51" s="277"/>
      <c r="DI51" s="277"/>
      <c r="DJ51" s="277"/>
      <c r="DK51" s="277"/>
      <c r="DL51" s="277"/>
      <c r="DM51" s="277"/>
      <c r="DN51" s="277"/>
      <c r="DO51" s="277"/>
      <c r="DP51" s="277"/>
      <c r="DQ51" s="277"/>
      <c r="DR51" s="277"/>
      <c r="DS51" s="276">
        <v>0</v>
      </c>
      <c r="DT51" s="277"/>
      <c r="DU51" s="277"/>
      <c r="DV51" s="277"/>
      <c r="DW51" s="277"/>
      <c r="DX51" s="277"/>
      <c r="DY51" s="277"/>
      <c r="DZ51" s="277"/>
      <c r="EA51" s="277"/>
      <c r="EB51" s="277"/>
      <c r="EC51" s="277"/>
      <c r="ED51" s="277"/>
      <c r="EE51" s="277"/>
      <c r="EF51" s="276">
        <v>0</v>
      </c>
      <c r="EG51" s="277"/>
      <c r="EH51" s="277"/>
      <c r="EI51" s="277"/>
      <c r="EJ51" s="277"/>
      <c r="EK51" s="277"/>
      <c r="EL51" s="277"/>
      <c r="EM51" s="277"/>
      <c r="EN51" s="277"/>
      <c r="EO51" s="277"/>
      <c r="EP51" s="277"/>
      <c r="EQ51" s="277"/>
      <c r="ER51" s="277"/>
      <c r="ES51" s="314"/>
      <c r="ET51" s="315"/>
      <c r="EU51" s="315"/>
      <c r="EV51" s="315"/>
      <c r="EW51" s="315"/>
      <c r="EX51" s="315"/>
      <c r="EY51" s="315"/>
      <c r="EZ51" s="315"/>
      <c r="FA51" s="315"/>
      <c r="FB51" s="315"/>
      <c r="FC51" s="315"/>
      <c r="FD51" s="315"/>
      <c r="FE51" s="315"/>
    </row>
    <row r="52" spans="1:161" ht="23.25" customHeight="1" x14ac:dyDescent="0.25">
      <c r="A52" s="265" t="s">
        <v>381</v>
      </c>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6"/>
      <c r="BR52" s="266"/>
      <c r="BS52" s="266"/>
      <c r="BT52" s="266"/>
      <c r="BU52" s="266"/>
      <c r="BV52" s="266"/>
      <c r="BW52" s="267"/>
      <c r="BX52" s="268"/>
      <c r="BY52" s="268"/>
      <c r="BZ52" s="268"/>
      <c r="CA52" s="268"/>
      <c r="CB52" s="268"/>
      <c r="CC52" s="268"/>
      <c r="CD52" s="268"/>
      <c r="CE52" s="268"/>
      <c r="CF52" s="268"/>
      <c r="CG52" s="268"/>
      <c r="CH52" s="268"/>
      <c r="CI52" s="268"/>
      <c r="CJ52" s="268"/>
      <c r="CK52" s="268"/>
      <c r="CL52" s="268"/>
      <c r="CM52" s="268"/>
      <c r="CN52" s="268"/>
      <c r="CO52" s="268"/>
      <c r="CP52" s="268"/>
      <c r="CQ52" s="268"/>
      <c r="CR52" s="268"/>
      <c r="CS52" s="313"/>
      <c r="CT52" s="313"/>
      <c r="CU52" s="313"/>
      <c r="CV52" s="313"/>
      <c r="CW52" s="313"/>
      <c r="CX52" s="313"/>
      <c r="CY52" s="313"/>
      <c r="CZ52" s="313"/>
      <c r="DA52" s="313"/>
      <c r="DB52" s="313"/>
      <c r="DC52" s="313"/>
      <c r="DD52" s="313"/>
      <c r="DE52" s="313"/>
      <c r="DF52" s="277"/>
      <c r="DG52" s="277"/>
      <c r="DH52" s="277"/>
      <c r="DI52" s="277"/>
      <c r="DJ52" s="277"/>
      <c r="DK52" s="277"/>
      <c r="DL52" s="277"/>
      <c r="DM52" s="277"/>
      <c r="DN52" s="277"/>
      <c r="DO52" s="277"/>
      <c r="DP52" s="277"/>
      <c r="DQ52" s="277"/>
      <c r="DR52" s="277"/>
      <c r="DS52" s="277"/>
      <c r="DT52" s="277"/>
      <c r="DU52" s="277"/>
      <c r="DV52" s="277"/>
      <c r="DW52" s="277"/>
      <c r="DX52" s="277"/>
      <c r="DY52" s="277"/>
      <c r="DZ52" s="277"/>
      <c r="EA52" s="277"/>
      <c r="EB52" s="277"/>
      <c r="EC52" s="277"/>
      <c r="ED52" s="277"/>
      <c r="EE52" s="277"/>
      <c r="EF52" s="277"/>
      <c r="EG52" s="277"/>
      <c r="EH52" s="277"/>
      <c r="EI52" s="277"/>
      <c r="EJ52" s="277"/>
      <c r="EK52" s="277"/>
      <c r="EL52" s="277"/>
      <c r="EM52" s="277"/>
      <c r="EN52" s="277"/>
      <c r="EO52" s="277"/>
      <c r="EP52" s="277"/>
      <c r="EQ52" s="277"/>
      <c r="ER52" s="277"/>
      <c r="ES52" s="315"/>
      <c r="ET52" s="315"/>
      <c r="EU52" s="315"/>
      <c r="EV52" s="315"/>
      <c r="EW52" s="315"/>
      <c r="EX52" s="315"/>
      <c r="EY52" s="315"/>
      <c r="EZ52" s="315"/>
      <c r="FA52" s="315"/>
      <c r="FB52" s="315"/>
      <c r="FC52" s="315"/>
      <c r="FD52" s="315"/>
      <c r="FE52" s="315"/>
    </row>
    <row r="53" spans="1:161" ht="22.5" customHeight="1" x14ac:dyDescent="0.25">
      <c r="A53" s="265" t="s">
        <v>382</v>
      </c>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6"/>
      <c r="BQ53" s="266"/>
      <c r="BR53" s="266"/>
      <c r="BS53" s="266"/>
      <c r="BT53" s="266"/>
      <c r="BU53" s="266"/>
      <c r="BV53" s="266"/>
      <c r="BW53" s="267"/>
      <c r="BX53" s="268" t="s">
        <v>383</v>
      </c>
      <c r="BY53" s="268"/>
      <c r="BZ53" s="268"/>
      <c r="CA53" s="268"/>
      <c r="CB53" s="268"/>
      <c r="CC53" s="268"/>
      <c r="CD53" s="268"/>
      <c r="CE53" s="268"/>
      <c r="CF53" s="268" t="s">
        <v>379</v>
      </c>
      <c r="CG53" s="268"/>
      <c r="CH53" s="268"/>
      <c r="CI53" s="268"/>
      <c r="CJ53" s="268"/>
      <c r="CK53" s="268"/>
      <c r="CL53" s="268"/>
      <c r="CM53" s="268"/>
      <c r="CN53" s="268"/>
      <c r="CO53" s="268"/>
      <c r="CP53" s="268"/>
      <c r="CQ53" s="268"/>
      <c r="CR53" s="268"/>
      <c r="CS53" s="269">
        <v>152</v>
      </c>
      <c r="CT53" s="269"/>
      <c r="CU53" s="269"/>
      <c r="CV53" s="269"/>
      <c r="CW53" s="269"/>
      <c r="CX53" s="269"/>
      <c r="CY53" s="269"/>
      <c r="CZ53" s="269"/>
      <c r="DA53" s="269"/>
      <c r="DB53" s="269"/>
      <c r="DC53" s="269"/>
      <c r="DD53" s="269"/>
      <c r="DE53" s="269"/>
      <c r="DF53" s="270">
        <v>894200</v>
      </c>
      <c r="DG53" s="270"/>
      <c r="DH53" s="270"/>
      <c r="DI53" s="270"/>
      <c r="DJ53" s="270"/>
      <c r="DK53" s="270"/>
      <c r="DL53" s="270"/>
      <c r="DM53" s="270"/>
      <c r="DN53" s="270"/>
      <c r="DO53" s="270"/>
      <c r="DP53" s="270"/>
      <c r="DQ53" s="270"/>
      <c r="DR53" s="270"/>
      <c r="DS53" s="270">
        <v>937200</v>
      </c>
      <c r="DT53" s="270"/>
      <c r="DU53" s="270"/>
      <c r="DV53" s="270"/>
      <c r="DW53" s="270"/>
      <c r="DX53" s="270"/>
      <c r="DY53" s="270"/>
      <c r="DZ53" s="270"/>
      <c r="EA53" s="270"/>
      <c r="EB53" s="270"/>
      <c r="EC53" s="270"/>
      <c r="ED53" s="270"/>
      <c r="EE53" s="270"/>
      <c r="EF53" s="270">
        <v>937200</v>
      </c>
      <c r="EG53" s="270"/>
      <c r="EH53" s="270"/>
      <c r="EI53" s="270"/>
      <c r="EJ53" s="270"/>
      <c r="EK53" s="270"/>
      <c r="EL53" s="270"/>
      <c r="EM53" s="270"/>
      <c r="EN53" s="270"/>
      <c r="EO53" s="270"/>
      <c r="EP53" s="270"/>
      <c r="EQ53" s="270"/>
      <c r="ER53" s="270"/>
      <c r="ES53" s="271"/>
      <c r="ET53" s="271"/>
      <c r="EU53" s="271"/>
      <c r="EV53" s="271"/>
      <c r="EW53" s="271"/>
      <c r="EX53" s="271"/>
      <c r="EY53" s="271"/>
      <c r="EZ53" s="271"/>
      <c r="FA53" s="271"/>
      <c r="FB53" s="271"/>
      <c r="FC53" s="271"/>
      <c r="FD53" s="271"/>
      <c r="FE53" s="271"/>
    </row>
    <row r="54" spans="1:161" ht="34.5" customHeight="1" x14ac:dyDescent="0.25">
      <c r="A54" s="265" t="s">
        <v>384</v>
      </c>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6"/>
      <c r="AY54" s="266"/>
      <c r="AZ54" s="266"/>
      <c r="BA54" s="266"/>
      <c r="BB54" s="266"/>
      <c r="BC54" s="266"/>
      <c r="BD54" s="266"/>
      <c r="BE54" s="266"/>
      <c r="BF54" s="266"/>
      <c r="BG54" s="266"/>
      <c r="BH54" s="266"/>
      <c r="BI54" s="266"/>
      <c r="BJ54" s="266"/>
      <c r="BK54" s="266"/>
      <c r="BL54" s="266"/>
      <c r="BM54" s="266"/>
      <c r="BN54" s="266"/>
      <c r="BO54" s="266"/>
      <c r="BP54" s="266"/>
      <c r="BQ54" s="266"/>
      <c r="BR54" s="266"/>
      <c r="BS54" s="266"/>
      <c r="BT54" s="266"/>
      <c r="BU54" s="266"/>
      <c r="BV54" s="266"/>
      <c r="BW54" s="267"/>
      <c r="BX54" s="268" t="s">
        <v>385</v>
      </c>
      <c r="BY54" s="268"/>
      <c r="BZ54" s="268"/>
      <c r="CA54" s="268"/>
      <c r="CB54" s="268"/>
      <c r="CC54" s="268"/>
      <c r="CD54" s="268"/>
      <c r="CE54" s="268"/>
      <c r="CF54" s="268" t="s">
        <v>379</v>
      </c>
      <c r="CG54" s="268"/>
      <c r="CH54" s="268"/>
      <c r="CI54" s="268"/>
      <c r="CJ54" s="268"/>
      <c r="CK54" s="268"/>
      <c r="CL54" s="268"/>
      <c r="CM54" s="268"/>
      <c r="CN54" s="268"/>
      <c r="CO54" s="268"/>
      <c r="CP54" s="268"/>
      <c r="CQ54" s="268"/>
      <c r="CR54" s="268"/>
      <c r="CS54" s="269">
        <v>152</v>
      </c>
      <c r="CT54" s="269"/>
      <c r="CU54" s="269"/>
      <c r="CV54" s="269"/>
      <c r="CW54" s="269"/>
      <c r="CX54" s="269"/>
      <c r="CY54" s="269"/>
      <c r="CZ54" s="269"/>
      <c r="DA54" s="269"/>
      <c r="DB54" s="269"/>
      <c r="DC54" s="269"/>
      <c r="DD54" s="269"/>
      <c r="DE54" s="269"/>
      <c r="DF54" s="270">
        <f>796000+81000-60000-150000</f>
        <v>667000</v>
      </c>
      <c r="DG54" s="270"/>
      <c r="DH54" s="270"/>
      <c r="DI54" s="270"/>
      <c r="DJ54" s="270"/>
      <c r="DK54" s="270"/>
      <c r="DL54" s="270"/>
      <c r="DM54" s="270"/>
      <c r="DN54" s="270"/>
      <c r="DO54" s="270"/>
      <c r="DP54" s="270"/>
      <c r="DQ54" s="270"/>
      <c r="DR54" s="270"/>
      <c r="DS54" s="270">
        <f t="shared" ref="DS54" si="10">796000+81000</f>
        <v>877000</v>
      </c>
      <c r="DT54" s="270"/>
      <c r="DU54" s="270"/>
      <c r="DV54" s="270"/>
      <c r="DW54" s="270"/>
      <c r="DX54" s="270"/>
      <c r="DY54" s="270"/>
      <c r="DZ54" s="270"/>
      <c r="EA54" s="270"/>
      <c r="EB54" s="270"/>
      <c r="EC54" s="270"/>
      <c r="ED54" s="270"/>
      <c r="EE54" s="270"/>
      <c r="EF54" s="270">
        <f t="shared" ref="EF54" si="11">796000+81000</f>
        <v>877000</v>
      </c>
      <c r="EG54" s="270"/>
      <c r="EH54" s="270"/>
      <c r="EI54" s="270"/>
      <c r="EJ54" s="270"/>
      <c r="EK54" s="270"/>
      <c r="EL54" s="270"/>
      <c r="EM54" s="270"/>
      <c r="EN54" s="270"/>
      <c r="EO54" s="270"/>
      <c r="EP54" s="270"/>
      <c r="EQ54" s="270"/>
      <c r="ER54" s="270"/>
      <c r="ES54" s="271"/>
      <c r="ET54" s="271"/>
      <c r="EU54" s="271"/>
      <c r="EV54" s="271"/>
      <c r="EW54" s="271"/>
      <c r="EX54" s="271"/>
      <c r="EY54" s="271"/>
      <c r="EZ54" s="271"/>
      <c r="FA54" s="271"/>
      <c r="FB54" s="271"/>
      <c r="FC54" s="271"/>
      <c r="FD54" s="271"/>
      <c r="FE54" s="271"/>
    </row>
    <row r="55" spans="1:161" ht="30" customHeight="1" x14ac:dyDescent="0.25">
      <c r="A55" s="265" t="s">
        <v>386</v>
      </c>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66"/>
      <c r="AS55" s="266"/>
      <c r="AT55" s="266"/>
      <c r="AU55" s="266"/>
      <c r="AV55" s="266"/>
      <c r="AW55" s="266"/>
      <c r="AX55" s="266"/>
      <c r="AY55" s="266"/>
      <c r="AZ55" s="266"/>
      <c r="BA55" s="266"/>
      <c r="BB55" s="266"/>
      <c r="BC55" s="266"/>
      <c r="BD55" s="266"/>
      <c r="BE55" s="266"/>
      <c r="BF55" s="266"/>
      <c r="BG55" s="266"/>
      <c r="BH55" s="266"/>
      <c r="BI55" s="266"/>
      <c r="BJ55" s="266"/>
      <c r="BK55" s="266"/>
      <c r="BL55" s="266"/>
      <c r="BM55" s="266"/>
      <c r="BN55" s="266"/>
      <c r="BO55" s="266"/>
      <c r="BP55" s="266"/>
      <c r="BQ55" s="266"/>
      <c r="BR55" s="266"/>
      <c r="BS55" s="266"/>
      <c r="BT55" s="266"/>
      <c r="BU55" s="266"/>
      <c r="BV55" s="266"/>
      <c r="BW55" s="267"/>
      <c r="BX55" s="268" t="s">
        <v>387</v>
      </c>
      <c r="BY55" s="268"/>
      <c r="BZ55" s="268"/>
      <c r="CA55" s="268"/>
      <c r="CB55" s="268"/>
      <c r="CC55" s="268"/>
      <c r="CD55" s="268"/>
      <c r="CE55" s="268"/>
      <c r="CF55" s="268" t="s">
        <v>379</v>
      </c>
      <c r="CG55" s="268"/>
      <c r="CH55" s="268"/>
      <c r="CI55" s="268"/>
      <c r="CJ55" s="268"/>
      <c r="CK55" s="268"/>
      <c r="CL55" s="268"/>
      <c r="CM55" s="268"/>
      <c r="CN55" s="268"/>
      <c r="CO55" s="268"/>
      <c r="CP55" s="268"/>
      <c r="CQ55" s="268"/>
      <c r="CR55" s="268"/>
      <c r="CS55" s="269">
        <v>152</v>
      </c>
      <c r="CT55" s="269"/>
      <c r="CU55" s="269"/>
      <c r="CV55" s="269"/>
      <c r="CW55" s="269"/>
      <c r="CX55" s="269"/>
      <c r="CY55" s="269"/>
      <c r="CZ55" s="269"/>
      <c r="DA55" s="269"/>
      <c r="DB55" s="269"/>
      <c r="DC55" s="269"/>
      <c r="DD55" s="269"/>
      <c r="DE55" s="269"/>
      <c r="DF55" s="270">
        <f>81000-81000</f>
        <v>0</v>
      </c>
      <c r="DG55" s="270"/>
      <c r="DH55" s="270"/>
      <c r="DI55" s="270"/>
      <c r="DJ55" s="270"/>
      <c r="DK55" s="270"/>
      <c r="DL55" s="270"/>
      <c r="DM55" s="270"/>
      <c r="DN55" s="270"/>
      <c r="DO55" s="270"/>
      <c r="DP55" s="270"/>
      <c r="DQ55" s="270"/>
      <c r="DR55" s="270"/>
      <c r="DS55" s="270">
        <f t="shared" ref="DS55" si="12">81000-81000</f>
        <v>0</v>
      </c>
      <c r="DT55" s="270"/>
      <c r="DU55" s="270"/>
      <c r="DV55" s="270"/>
      <c r="DW55" s="270"/>
      <c r="DX55" s="270"/>
      <c r="DY55" s="270"/>
      <c r="DZ55" s="270"/>
      <c r="EA55" s="270"/>
      <c r="EB55" s="270"/>
      <c r="EC55" s="270"/>
      <c r="ED55" s="270"/>
      <c r="EE55" s="270"/>
      <c r="EF55" s="270">
        <f t="shared" ref="EF55" si="13">81000-81000</f>
        <v>0</v>
      </c>
      <c r="EG55" s="270"/>
      <c r="EH55" s="270"/>
      <c r="EI55" s="270"/>
      <c r="EJ55" s="270"/>
      <c r="EK55" s="270"/>
      <c r="EL55" s="270"/>
      <c r="EM55" s="270"/>
      <c r="EN55" s="270"/>
      <c r="EO55" s="270"/>
      <c r="EP55" s="270"/>
      <c r="EQ55" s="270"/>
      <c r="ER55" s="270"/>
      <c r="ES55" s="271"/>
      <c r="ET55" s="271"/>
      <c r="EU55" s="271"/>
      <c r="EV55" s="271"/>
      <c r="EW55" s="271"/>
      <c r="EX55" s="271"/>
      <c r="EY55" s="271"/>
      <c r="EZ55" s="271"/>
      <c r="FA55" s="271"/>
      <c r="FB55" s="271"/>
      <c r="FC55" s="271"/>
      <c r="FD55" s="271"/>
      <c r="FE55" s="271"/>
    </row>
    <row r="56" spans="1:161" s="240" customFormat="1" ht="48" customHeight="1" x14ac:dyDescent="0.25">
      <c r="A56" s="265" t="s">
        <v>670</v>
      </c>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6"/>
      <c r="AY56" s="266"/>
      <c r="AZ56" s="266"/>
      <c r="BA56" s="266"/>
      <c r="BB56" s="266"/>
      <c r="BC56" s="266"/>
      <c r="BD56" s="266"/>
      <c r="BE56" s="266"/>
      <c r="BF56" s="266"/>
      <c r="BG56" s="266"/>
      <c r="BH56" s="266"/>
      <c r="BI56" s="266"/>
      <c r="BJ56" s="266"/>
      <c r="BK56" s="266"/>
      <c r="BL56" s="266"/>
      <c r="BM56" s="266"/>
      <c r="BN56" s="266"/>
      <c r="BO56" s="266"/>
      <c r="BP56" s="266"/>
      <c r="BQ56" s="266"/>
      <c r="BR56" s="266"/>
      <c r="BS56" s="266"/>
      <c r="BT56" s="266"/>
      <c r="BU56" s="266"/>
      <c r="BV56" s="266"/>
      <c r="BW56" s="267"/>
      <c r="BX56" s="268" t="s">
        <v>389</v>
      </c>
      <c r="BY56" s="268"/>
      <c r="BZ56" s="268"/>
      <c r="CA56" s="268"/>
      <c r="CB56" s="268"/>
      <c r="CC56" s="268"/>
      <c r="CD56" s="268"/>
      <c r="CE56" s="268"/>
      <c r="CF56" s="268" t="s">
        <v>379</v>
      </c>
      <c r="CG56" s="268"/>
      <c r="CH56" s="268"/>
      <c r="CI56" s="268"/>
      <c r="CJ56" s="268"/>
      <c r="CK56" s="268"/>
      <c r="CL56" s="268"/>
      <c r="CM56" s="268"/>
      <c r="CN56" s="268"/>
      <c r="CO56" s="268"/>
      <c r="CP56" s="268"/>
      <c r="CQ56" s="268"/>
      <c r="CR56" s="268"/>
      <c r="CS56" s="269">
        <v>152</v>
      </c>
      <c r="CT56" s="269"/>
      <c r="CU56" s="269"/>
      <c r="CV56" s="269"/>
      <c r="CW56" s="269"/>
      <c r="CX56" s="269"/>
      <c r="CY56" s="269"/>
      <c r="CZ56" s="269"/>
      <c r="DA56" s="269"/>
      <c r="DB56" s="269"/>
      <c r="DC56" s="269"/>
      <c r="DD56" s="269"/>
      <c r="DE56" s="269"/>
      <c r="DF56" s="270">
        <v>63000</v>
      </c>
      <c r="DG56" s="270"/>
      <c r="DH56" s="270"/>
      <c r="DI56" s="270"/>
      <c r="DJ56" s="270"/>
      <c r="DK56" s="270"/>
      <c r="DL56" s="270"/>
      <c r="DM56" s="270"/>
      <c r="DN56" s="270"/>
      <c r="DO56" s="270"/>
      <c r="DP56" s="270"/>
      <c r="DQ56" s="270"/>
      <c r="DR56" s="270"/>
      <c r="DS56" s="270">
        <f t="shared" ref="DS56:DS59" si="14">183000-183000</f>
        <v>0</v>
      </c>
      <c r="DT56" s="270"/>
      <c r="DU56" s="270"/>
      <c r="DV56" s="270"/>
      <c r="DW56" s="270"/>
      <c r="DX56" s="270"/>
      <c r="DY56" s="270"/>
      <c r="DZ56" s="270"/>
      <c r="EA56" s="270"/>
      <c r="EB56" s="270"/>
      <c r="EC56" s="270"/>
      <c r="ED56" s="270"/>
      <c r="EE56" s="270"/>
      <c r="EF56" s="270">
        <f t="shared" ref="EF56:EF59" si="15">183000-183000</f>
        <v>0</v>
      </c>
      <c r="EG56" s="270"/>
      <c r="EH56" s="270"/>
      <c r="EI56" s="270"/>
      <c r="EJ56" s="270"/>
      <c r="EK56" s="270"/>
      <c r="EL56" s="270"/>
      <c r="EM56" s="270"/>
      <c r="EN56" s="270"/>
      <c r="EO56" s="270"/>
      <c r="EP56" s="270"/>
      <c r="EQ56" s="270"/>
      <c r="ER56" s="270"/>
      <c r="ES56" s="271"/>
      <c r="ET56" s="271"/>
      <c r="EU56" s="271"/>
      <c r="EV56" s="271"/>
      <c r="EW56" s="271"/>
      <c r="EX56" s="271"/>
      <c r="EY56" s="271"/>
      <c r="EZ56" s="271"/>
      <c r="FA56" s="271"/>
      <c r="FB56" s="271"/>
      <c r="FC56" s="271"/>
      <c r="FD56" s="271"/>
      <c r="FE56" s="271"/>
    </row>
    <row r="57" spans="1:161" s="240" customFormat="1" ht="78" customHeight="1" x14ac:dyDescent="0.25">
      <c r="A57" s="265" t="s">
        <v>671</v>
      </c>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6"/>
      <c r="AY57" s="266"/>
      <c r="AZ57" s="266"/>
      <c r="BA57" s="266"/>
      <c r="BB57" s="266"/>
      <c r="BC57" s="266"/>
      <c r="BD57" s="266"/>
      <c r="BE57" s="266"/>
      <c r="BF57" s="266"/>
      <c r="BG57" s="266"/>
      <c r="BH57" s="266"/>
      <c r="BI57" s="266"/>
      <c r="BJ57" s="266"/>
      <c r="BK57" s="266"/>
      <c r="BL57" s="266"/>
      <c r="BM57" s="266"/>
      <c r="BN57" s="266"/>
      <c r="BO57" s="266"/>
      <c r="BP57" s="266"/>
      <c r="BQ57" s="266"/>
      <c r="BR57" s="266"/>
      <c r="BS57" s="266"/>
      <c r="BT57" s="266"/>
      <c r="BU57" s="266"/>
      <c r="BV57" s="266"/>
      <c r="BW57" s="267"/>
      <c r="BX57" s="268" t="s">
        <v>391</v>
      </c>
      <c r="BY57" s="268"/>
      <c r="BZ57" s="268"/>
      <c r="CA57" s="268"/>
      <c r="CB57" s="268"/>
      <c r="CC57" s="268"/>
      <c r="CD57" s="268"/>
      <c r="CE57" s="268"/>
      <c r="CF57" s="268" t="s">
        <v>379</v>
      </c>
      <c r="CG57" s="268"/>
      <c r="CH57" s="268"/>
      <c r="CI57" s="268"/>
      <c r="CJ57" s="268"/>
      <c r="CK57" s="268"/>
      <c r="CL57" s="268"/>
      <c r="CM57" s="268"/>
      <c r="CN57" s="268"/>
      <c r="CO57" s="268"/>
      <c r="CP57" s="268"/>
      <c r="CQ57" s="268"/>
      <c r="CR57" s="268"/>
      <c r="CS57" s="269">
        <v>152</v>
      </c>
      <c r="CT57" s="269"/>
      <c r="CU57" s="269"/>
      <c r="CV57" s="269"/>
      <c r="CW57" s="269"/>
      <c r="CX57" s="269"/>
      <c r="CY57" s="269"/>
      <c r="CZ57" s="269"/>
      <c r="DA57" s="269"/>
      <c r="DB57" s="269"/>
      <c r="DC57" s="269"/>
      <c r="DD57" s="269"/>
      <c r="DE57" s="269"/>
      <c r="DF57" s="270">
        <v>31500</v>
      </c>
      <c r="DG57" s="270"/>
      <c r="DH57" s="270"/>
      <c r="DI57" s="270"/>
      <c r="DJ57" s="270"/>
      <c r="DK57" s="270"/>
      <c r="DL57" s="270"/>
      <c r="DM57" s="270"/>
      <c r="DN57" s="270"/>
      <c r="DO57" s="270"/>
      <c r="DP57" s="270"/>
      <c r="DQ57" s="270"/>
      <c r="DR57" s="270"/>
      <c r="DS57" s="270">
        <f t="shared" si="14"/>
        <v>0</v>
      </c>
      <c r="DT57" s="270"/>
      <c r="DU57" s="270"/>
      <c r="DV57" s="270"/>
      <c r="DW57" s="270"/>
      <c r="DX57" s="270"/>
      <c r="DY57" s="270"/>
      <c r="DZ57" s="270"/>
      <c r="EA57" s="270"/>
      <c r="EB57" s="270"/>
      <c r="EC57" s="270"/>
      <c r="ED57" s="270"/>
      <c r="EE57" s="270"/>
      <c r="EF57" s="270">
        <f t="shared" si="15"/>
        <v>0</v>
      </c>
      <c r="EG57" s="270"/>
      <c r="EH57" s="270"/>
      <c r="EI57" s="270"/>
      <c r="EJ57" s="270"/>
      <c r="EK57" s="270"/>
      <c r="EL57" s="270"/>
      <c r="EM57" s="270"/>
      <c r="EN57" s="270"/>
      <c r="EO57" s="270"/>
      <c r="EP57" s="270"/>
      <c r="EQ57" s="270"/>
      <c r="ER57" s="270"/>
      <c r="ES57" s="271"/>
      <c r="ET57" s="271"/>
      <c r="EU57" s="271"/>
      <c r="EV57" s="271"/>
      <c r="EW57" s="271"/>
      <c r="EX57" s="271"/>
      <c r="EY57" s="271"/>
      <c r="EZ57" s="271"/>
      <c r="FA57" s="271"/>
      <c r="FB57" s="271"/>
      <c r="FC57" s="271"/>
      <c r="FD57" s="271"/>
      <c r="FE57" s="271"/>
    </row>
    <row r="58" spans="1:161" s="256" customFormat="1" ht="78" customHeight="1" x14ac:dyDescent="0.25">
      <c r="A58" s="265" t="s">
        <v>678</v>
      </c>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66"/>
      <c r="AP58" s="266"/>
      <c r="AQ58" s="266"/>
      <c r="AR58" s="266"/>
      <c r="AS58" s="266"/>
      <c r="AT58" s="266"/>
      <c r="AU58" s="266"/>
      <c r="AV58" s="266"/>
      <c r="AW58" s="266"/>
      <c r="AX58" s="266"/>
      <c r="AY58" s="266"/>
      <c r="AZ58" s="266"/>
      <c r="BA58" s="266"/>
      <c r="BB58" s="266"/>
      <c r="BC58" s="266"/>
      <c r="BD58" s="266"/>
      <c r="BE58" s="266"/>
      <c r="BF58" s="266"/>
      <c r="BG58" s="266"/>
      <c r="BH58" s="266"/>
      <c r="BI58" s="266"/>
      <c r="BJ58" s="266"/>
      <c r="BK58" s="266"/>
      <c r="BL58" s="266"/>
      <c r="BM58" s="266"/>
      <c r="BN58" s="266"/>
      <c r="BO58" s="266"/>
      <c r="BP58" s="266"/>
      <c r="BQ58" s="266"/>
      <c r="BR58" s="266"/>
      <c r="BS58" s="266"/>
      <c r="BT58" s="266"/>
      <c r="BU58" s="266"/>
      <c r="BV58" s="266"/>
      <c r="BW58" s="267"/>
      <c r="BX58" s="268" t="s">
        <v>393</v>
      </c>
      <c r="BY58" s="268"/>
      <c r="BZ58" s="268"/>
      <c r="CA58" s="268"/>
      <c r="CB58" s="268"/>
      <c r="CC58" s="268"/>
      <c r="CD58" s="268"/>
      <c r="CE58" s="268"/>
      <c r="CF58" s="268" t="s">
        <v>379</v>
      </c>
      <c r="CG58" s="268"/>
      <c r="CH58" s="268"/>
      <c r="CI58" s="268"/>
      <c r="CJ58" s="268"/>
      <c r="CK58" s="268"/>
      <c r="CL58" s="268"/>
      <c r="CM58" s="268"/>
      <c r="CN58" s="268"/>
      <c r="CO58" s="268"/>
      <c r="CP58" s="268"/>
      <c r="CQ58" s="268"/>
      <c r="CR58" s="268"/>
      <c r="CS58" s="269">
        <v>152</v>
      </c>
      <c r="CT58" s="269"/>
      <c r="CU58" s="269"/>
      <c r="CV58" s="269"/>
      <c r="CW58" s="269"/>
      <c r="CX58" s="269"/>
      <c r="CY58" s="269"/>
      <c r="CZ58" s="269"/>
      <c r="DA58" s="269"/>
      <c r="DB58" s="269"/>
      <c r="DC58" s="269"/>
      <c r="DD58" s="269"/>
      <c r="DE58" s="269"/>
      <c r="DF58" s="270">
        <v>139500</v>
      </c>
      <c r="DG58" s="270"/>
      <c r="DH58" s="270"/>
      <c r="DI58" s="270"/>
      <c r="DJ58" s="270"/>
      <c r="DK58" s="270"/>
      <c r="DL58" s="270"/>
      <c r="DM58" s="270"/>
      <c r="DN58" s="270"/>
      <c r="DO58" s="270"/>
      <c r="DP58" s="270"/>
      <c r="DQ58" s="270"/>
      <c r="DR58" s="270"/>
      <c r="DS58" s="270">
        <f t="shared" si="14"/>
        <v>0</v>
      </c>
      <c r="DT58" s="270"/>
      <c r="DU58" s="270"/>
      <c r="DV58" s="270"/>
      <c r="DW58" s="270"/>
      <c r="DX58" s="270"/>
      <c r="DY58" s="270"/>
      <c r="DZ58" s="270"/>
      <c r="EA58" s="270"/>
      <c r="EB58" s="270"/>
      <c r="EC58" s="270"/>
      <c r="ED58" s="270"/>
      <c r="EE58" s="270"/>
      <c r="EF58" s="270">
        <f t="shared" si="15"/>
        <v>0</v>
      </c>
      <c r="EG58" s="270"/>
      <c r="EH58" s="270"/>
      <c r="EI58" s="270"/>
      <c r="EJ58" s="270"/>
      <c r="EK58" s="270"/>
      <c r="EL58" s="270"/>
      <c r="EM58" s="270"/>
      <c r="EN58" s="270"/>
      <c r="EO58" s="270"/>
      <c r="EP58" s="270"/>
      <c r="EQ58" s="270"/>
      <c r="ER58" s="270"/>
      <c r="ES58" s="271"/>
      <c r="ET58" s="271"/>
      <c r="EU58" s="271"/>
      <c r="EV58" s="271"/>
      <c r="EW58" s="271"/>
      <c r="EX58" s="271"/>
      <c r="EY58" s="271"/>
      <c r="EZ58" s="271"/>
      <c r="FA58" s="271"/>
      <c r="FB58" s="271"/>
      <c r="FC58" s="271"/>
      <c r="FD58" s="271"/>
      <c r="FE58" s="271"/>
    </row>
    <row r="59" spans="1:161" s="256" customFormat="1" ht="110.25" customHeight="1" x14ac:dyDescent="0.25">
      <c r="A59" s="265" t="s">
        <v>679</v>
      </c>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6"/>
      <c r="AS59" s="266"/>
      <c r="AT59" s="266"/>
      <c r="AU59" s="266"/>
      <c r="AV59" s="266"/>
      <c r="AW59" s="266"/>
      <c r="AX59" s="266"/>
      <c r="AY59" s="266"/>
      <c r="AZ59" s="266"/>
      <c r="BA59" s="266"/>
      <c r="BB59" s="266"/>
      <c r="BC59" s="266"/>
      <c r="BD59" s="266"/>
      <c r="BE59" s="266"/>
      <c r="BF59" s="266"/>
      <c r="BG59" s="266"/>
      <c r="BH59" s="266"/>
      <c r="BI59" s="266"/>
      <c r="BJ59" s="266"/>
      <c r="BK59" s="266"/>
      <c r="BL59" s="266"/>
      <c r="BM59" s="266"/>
      <c r="BN59" s="266"/>
      <c r="BO59" s="266"/>
      <c r="BP59" s="266"/>
      <c r="BQ59" s="266"/>
      <c r="BR59" s="266"/>
      <c r="BS59" s="266"/>
      <c r="BT59" s="266"/>
      <c r="BU59" s="266"/>
      <c r="BV59" s="266"/>
      <c r="BW59" s="267"/>
      <c r="BX59" s="268" t="s">
        <v>395</v>
      </c>
      <c r="BY59" s="268"/>
      <c r="BZ59" s="268"/>
      <c r="CA59" s="268"/>
      <c r="CB59" s="268"/>
      <c r="CC59" s="268"/>
      <c r="CD59" s="268"/>
      <c r="CE59" s="268"/>
      <c r="CF59" s="268" t="s">
        <v>379</v>
      </c>
      <c r="CG59" s="268"/>
      <c r="CH59" s="268"/>
      <c r="CI59" s="268"/>
      <c r="CJ59" s="268"/>
      <c r="CK59" s="268"/>
      <c r="CL59" s="268"/>
      <c r="CM59" s="268"/>
      <c r="CN59" s="268"/>
      <c r="CO59" s="268"/>
      <c r="CP59" s="268"/>
      <c r="CQ59" s="268"/>
      <c r="CR59" s="268"/>
      <c r="CS59" s="269">
        <v>152</v>
      </c>
      <c r="CT59" s="269"/>
      <c r="CU59" s="269"/>
      <c r="CV59" s="269"/>
      <c r="CW59" s="269"/>
      <c r="CX59" s="269"/>
      <c r="CY59" s="269"/>
      <c r="CZ59" s="269"/>
      <c r="DA59" s="269"/>
      <c r="DB59" s="269"/>
      <c r="DC59" s="269"/>
      <c r="DD59" s="269"/>
      <c r="DE59" s="269"/>
      <c r="DF59" s="270">
        <v>187500</v>
      </c>
      <c r="DG59" s="270"/>
      <c r="DH59" s="270"/>
      <c r="DI59" s="270"/>
      <c r="DJ59" s="270"/>
      <c r="DK59" s="270"/>
      <c r="DL59" s="270"/>
      <c r="DM59" s="270"/>
      <c r="DN59" s="270"/>
      <c r="DO59" s="270"/>
      <c r="DP59" s="270"/>
      <c r="DQ59" s="270"/>
      <c r="DR59" s="270"/>
      <c r="DS59" s="270">
        <f t="shared" si="14"/>
        <v>0</v>
      </c>
      <c r="DT59" s="270"/>
      <c r="DU59" s="270"/>
      <c r="DV59" s="270"/>
      <c r="DW59" s="270"/>
      <c r="DX59" s="270"/>
      <c r="DY59" s="270"/>
      <c r="DZ59" s="270"/>
      <c r="EA59" s="270"/>
      <c r="EB59" s="270"/>
      <c r="EC59" s="270"/>
      <c r="ED59" s="270"/>
      <c r="EE59" s="270"/>
      <c r="EF59" s="270">
        <f t="shared" si="15"/>
        <v>0</v>
      </c>
      <c r="EG59" s="270"/>
      <c r="EH59" s="270"/>
      <c r="EI59" s="270"/>
      <c r="EJ59" s="270"/>
      <c r="EK59" s="270"/>
      <c r="EL59" s="270"/>
      <c r="EM59" s="270"/>
      <c r="EN59" s="270"/>
      <c r="EO59" s="270"/>
      <c r="EP59" s="270"/>
      <c r="EQ59" s="270"/>
      <c r="ER59" s="270"/>
      <c r="ES59" s="271"/>
      <c r="ET59" s="271"/>
      <c r="EU59" s="271"/>
      <c r="EV59" s="271"/>
      <c r="EW59" s="271"/>
      <c r="EX59" s="271"/>
      <c r="EY59" s="271"/>
      <c r="EZ59" s="271"/>
      <c r="FA59" s="271"/>
      <c r="FB59" s="271"/>
      <c r="FC59" s="271"/>
      <c r="FD59" s="271"/>
      <c r="FE59" s="271"/>
    </row>
    <row r="60" spans="1:161" ht="35.25" customHeight="1" x14ac:dyDescent="0.25">
      <c r="A60" s="265" t="s">
        <v>388</v>
      </c>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c r="AT60" s="266"/>
      <c r="AU60" s="266"/>
      <c r="AV60" s="266"/>
      <c r="AW60" s="266"/>
      <c r="AX60" s="266"/>
      <c r="AY60" s="266"/>
      <c r="AZ60" s="266"/>
      <c r="BA60" s="266"/>
      <c r="BB60" s="266"/>
      <c r="BC60" s="266"/>
      <c r="BD60" s="266"/>
      <c r="BE60" s="266"/>
      <c r="BF60" s="266"/>
      <c r="BG60" s="266"/>
      <c r="BH60" s="266"/>
      <c r="BI60" s="266"/>
      <c r="BJ60" s="266"/>
      <c r="BK60" s="266"/>
      <c r="BL60" s="266"/>
      <c r="BM60" s="266"/>
      <c r="BN60" s="266"/>
      <c r="BO60" s="266"/>
      <c r="BP60" s="266"/>
      <c r="BQ60" s="266"/>
      <c r="BR60" s="266"/>
      <c r="BS60" s="266"/>
      <c r="BT60" s="266"/>
      <c r="BU60" s="266"/>
      <c r="BV60" s="266"/>
      <c r="BW60" s="267"/>
      <c r="BX60" s="268" t="s">
        <v>397</v>
      </c>
      <c r="BY60" s="268"/>
      <c r="BZ60" s="268"/>
      <c r="CA60" s="268"/>
      <c r="CB60" s="268"/>
      <c r="CC60" s="268"/>
      <c r="CD60" s="268"/>
      <c r="CE60" s="268"/>
      <c r="CF60" s="268" t="s">
        <v>379</v>
      </c>
      <c r="CG60" s="268"/>
      <c r="CH60" s="268"/>
      <c r="CI60" s="268"/>
      <c r="CJ60" s="268"/>
      <c r="CK60" s="268"/>
      <c r="CL60" s="268"/>
      <c r="CM60" s="268"/>
      <c r="CN60" s="268"/>
      <c r="CO60" s="268"/>
      <c r="CP60" s="268"/>
      <c r="CQ60" s="268"/>
      <c r="CR60" s="268"/>
      <c r="CS60" s="269">
        <v>152</v>
      </c>
      <c r="CT60" s="269"/>
      <c r="CU60" s="269"/>
      <c r="CV60" s="269"/>
      <c r="CW60" s="269"/>
      <c r="CX60" s="269"/>
      <c r="CY60" s="269"/>
      <c r="CZ60" s="269"/>
      <c r="DA60" s="269"/>
      <c r="DB60" s="269"/>
      <c r="DC60" s="269"/>
      <c r="DD60" s="269"/>
      <c r="DE60" s="269"/>
      <c r="DF60" s="270">
        <v>170000</v>
      </c>
      <c r="DG60" s="270"/>
      <c r="DH60" s="270"/>
      <c r="DI60" s="270"/>
      <c r="DJ60" s="270"/>
      <c r="DK60" s="270"/>
      <c r="DL60" s="270"/>
      <c r="DM60" s="270"/>
      <c r="DN60" s="270"/>
      <c r="DO60" s="270"/>
      <c r="DP60" s="270"/>
      <c r="DQ60" s="270"/>
      <c r="DR60" s="270"/>
      <c r="DS60" s="270">
        <v>150000</v>
      </c>
      <c r="DT60" s="270"/>
      <c r="DU60" s="270"/>
      <c r="DV60" s="270"/>
      <c r="DW60" s="270"/>
      <c r="DX60" s="270"/>
      <c r="DY60" s="270"/>
      <c r="DZ60" s="270"/>
      <c r="EA60" s="270"/>
      <c r="EB60" s="270"/>
      <c r="EC60" s="270"/>
      <c r="ED60" s="270"/>
      <c r="EE60" s="270"/>
      <c r="EF60" s="270">
        <v>100000</v>
      </c>
      <c r="EG60" s="270"/>
      <c r="EH60" s="270"/>
      <c r="EI60" s="270"/>
      <c r="EJ60" s="270"/>
      <c r="EK60" s="270"/>
      <c r="EL60" s="270"/>
      <c r="EM60" s="270"/>
      <c r="EN60" s="270"/>
      <c r="EO60" s="270"/>
      <c r="EP60" s="270"/>
      <c r="EQ60" s="270"/>
      <c r="ER60" s="270"/>
      <c r="ES60" s="271"/>
      <c r="ET60" s="271"/>
      <c r="EU60" s="271"/>
      <c r="EV60" s="271"/>
      <c r="EW60" s="271"/>
      <c r="EX60" s="271"/>
      <c r="EY60" s="271"/>
      <c r="EZ60" s="271"/>
      <c r="FA60" s="271"/>
      <c r="FB60" s="271"/>
      <c r="FC60" s="271"/>
      <c r="FD60" s="271"/>
      <c r="FE60" s="271"/>
    </row>
    <row r="61" spans="1:161" ht="22.5" customHeight="1" x14ac:dyDescent="0.25">
      <c r="A61" s="265" t="s">
        <v>390</v>
      </c>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6"/>
      <c r="AZ61" s="266"/>
      <c r="BA61" s="266"/>
      <c r="BB61" s="266"/>
      <c r="BC61" s="266"/>
      <c r="BD61" s="266"/>
      <c r="BE61" s="266"/>
      <c r="BF61" s="266"/>
      <c r="BG61" s="266"/>
      <c r="BH61" s="266"/>
      <c r="BI61" s="266"/>
      <c r="BJ61" s="266"/>
      <c r="BK61" s="266"/>
      <c r="BL61" s="266"/>
      <c r="BM61" s="266"/>
      <c r="BN61" s="266"/>
      <c r="BO61" s="266"/>
      <c r="BP61" s="266"/>
      <c r="BQ61" s="266"/>
      <c r="BR61" s="266"/>
      <c r="BS61" s="266"/>
      <c r="BT61" s="266"/>
      <c r="BU61" s="266"/>
      <c r="BV61" s="266"/>
      <c r="BW61" s="267"/>
      <c r="BX61" s="268" t="s">
        <v>399</v>
      </c>
      <c r="BY61" s="268"/>
      <c r="BZ61" s="268"/>
      <c r="CA61" s="268"/>
      <c r="CB61" s="268"/>
      <c r="CC61" s="268"/>
      <c r="CD61" s="268"/>
      <c r="CE61" s="268"/>
      <c r="CF61" s="268" t="s">
        <v>379</v>
      </c>
      <c r="CG61" s="268"/>
      <c r="CH61" s="268"/>
      <c r="CI61" s="268"/>
      <c r="CJ61" s="268"/>
      <c r="CK61" s="268"/>
      <c r="CL61" s="268"/>
      <c r="CM61" s="268"/>
      <c r="CN61" s="268"/>
      <c r="CO61" s="268"/>
      <c r="CP61" s="268"/>
      <c r="CQ61" s="268"/>
      <c r="CR61" s="268"/>
      <c r="CS61" s="269">
        <v>152</v>
      </c>
      <c r="CT61" s="269"/>
      <c r="CU61" s="269"/>
      <c r="CV61" s="269"/>
      <c r="CW61" s="269"/>
      <c r="CX61" s="269"/>
      <c r="CY61" s="269"/>
      <c r="CZ61" s="269"/>
      <c r="DA61" s="269"/>
      <c r="DB61" s="269"/>
      <c r="DC61" s="269"/>
      <c r="DD61" s="269"/>
      <c r="DE61" s="269"/>
      <c r="DF61" s="270">
        <v>0</v>
      </c>
      <c r="DG61" s="270"/>
      <c r="DH61" s="270"/>
      <c r="DI61" s="270"/>
      <c r="DJ61" s="270"/>
      <c r="DK61" s="270"/>
      <c r="DL61" s="270"/>
      <c r="DM61" s="270"/>
      <c r="DN61" s="270"/>
      <c r="DO61" s="270"/>
      <c r="DP61" s="270"/>
      <c r="DQ61" s="270"/>
      <c r="DR61" s="270"/>
      <c r="DS61" s="270">
        <v>0</v>
      </c>
      <c r="DT61" s="270"/>
      <c r="DU61" s="270"/>
      <c r="DV61" s="270"/>
      <c r="DW61" s="270"/>
      <c r="DX61" s="270"/>
      <c r="DY61" s="270"/>
      <c r="DZ61" s="270"/>
      <c r="EA61" s="270"/>
      <c r="EB61" s="270"/>
      <c r="EC61" s="270"/>
      <c r="ED61" s="270"/>
      <c r="EE61" s="270"/>
      <c r="EF61" s="270">
        <v>0</v>
      </c>
      <c r="EG61" s="270"/>
      <c r="EH61" s="270"/>
      <c r="EI61" s="270"/>
      <c r="EJ61" s="270"/>
      <c r="EK61" s="270"/>
      <c r="EL61" s="270"/>
      <c r="EM61" s="270"/>
      <c r="EN61" s="270"/>
      <c r="EO61" s="270"/>
      <c r="EP61" s="270"/>
      <c r="EQ61" s="270"/>
      <c r="ER61" s="270"/>
      <c r="ES61" s="271"/>
      <c r="ET61" s="271"/>
      <c r="EU61" s="271"/>
      <c r="EV61" s="271"/>
      <c r="EW61" s="271"/>
      <c r="EX61" s="271"/>
      <c r="EY61" s="271"/>
      <c r="EZ61" s="271"/>
      <c r="FA61" s="271"/>
      <c r="FB61" s="271"/>
      <c r="FC61" s="271"/>
      <c r="FD61" s="271"/>
      <c r="FE61" s="271"/>
    </row>
    <row r="62" spans="1:161" ht="22.5" customHeight="1" x14ac:dyDescent="0.25">
      <c r="A62" s="265" t="s">
        <v>392</v>
      </c>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6"/>
      <c r="AZ62" s="266"/>
      <c r="BA62" s="266"/>
      <c r="BB62" s="266"/>
      <c r="BC62" s="266"/>
      <c r="BD62" s="266"/>
      <c r="BE62" s="266"/>
      <c r="BF62" s="266"/>
      <c r="BG62" s="266"/>
      <c r="BH62" s="266"/>
      <c r="BI62" s="266"/>
      <c r="BJ62" s="266"/>
      <c r="BK62" s="266"/>
      <c r="BL62" s="266"/>
      <c r="BM62" s="266"/>
      <c r="BN62" s="266"/>
      <c r="BO62" s="266"/>
      <c r="BP62" s="266"/>
      <c r="BQ62" s="266"/>
      <c r="BR62" s="266"/>
      <c r="BS62" s="266"/>
      <c r="BT62" s="266"/>
      <c r="BU62" s="266"/>
      <c r="BV62" s="266"/>
      <c r="BW62" s="267"/>
      <c r="BX62" s="268" t="s">
        <v>401</v>
      </c>
      <c r="BY62" s="268"/>
      <c r="BZ62" s="268"/>
      <c r="CA62" s="268"/>
      <c r="CB62" s="268"/>
      <c r="CC62" s="268"/>
      <c r="CD62" s="268"/>
      <c r="CE62" s="268"/>
      <c r="CF62" s="268" t="s">
        <v>379</v>
      </c>
      <c r="CG62" s="268"/>
      <c r="CH62" s="268"/>
      <c r="CI62" s="268"/>
      <c r="CJ62" s="268"/>
      <c r="CK62" s="268"/>
      <c r="CL62" s="268"/>
      <c r="CM62" s="268"/>
      <c r="CN62" s="268"/>
      <c r="CO62" s="268"/>
      <c r="CP62" s="268"/>
      <c r="CQ62" s="268"/>
      <c r="CR62" s="268"/>
      <c r="CS62" s="269">
        <v>152</v>
      </c>
      <c r="CT62" s="269"/>
      <c r="CU62" s="269"/>
      <c r="CV62" s="269"/>
      <c r="CW62" s="269"/>
      <c r="CX62" s="269"/>
      <c r="CY62" s="269"/>
      <c r="CZ62" s="269"/>
      <c r="DA62" s="269"/>
      <c r="DB62" s="269"/>
      <c r="DC62" s="269"/>
      <c r="DD62" s="269"/>
      <c r="DE62" s="269"/>
      <c r="DF62" s="270">
        <v>0</v>
      </c>
      <c r="DG62" s="270"/>
      <c r="DH62" s="270"/>
      <c r="DI62" s="270"/>
      <c r="DJ62" s="270"/>
      <c r="DK62" s="270"/>
      <c r="DL62" s="270"/>
      <c r="DM62" s="270"/>
      <c r="DN62" s="270"/>
      <c r="DO62" s="270"/>
      <c r="DP62" s="270"/>
      <c r="DQ62" s="270"/>
      <c r="DR62" s="270"/>
      <c r="DS62" s="270">
        <v>0</v>
      </c>
      <c r="DT62" s="270"/>
      <c r="DU62" s="270"/>
      <c r="DV62" s="270"/>
      <c r="DW62" s="270"/>
      <c r="DX62" s="270"/>
      <c r="DY62" s="270"/>
      <c r="DZ62" s="270"/>
      <c r="EA62" s="270"/>
      <c r="EB62" s="270"/>
      <c r="EC62" s="270"/>
      <c r="ED62" s="270"/>
      <c r="EE62" s="270"/>
      <c r="EF62" s="270">
        <v>0</v>
      </c>
      <c r="EG62" s="270"/>
      <c r="EH62" s="270"/>
      <c r="EI62" s="270"/>
      <c r="EJ62" s="270"/>
      <c r="EK62" s="270"/>
      <c r="EL62" s="270"/>
      <c r="EM62" s="270"/>
      <c r="EN62" s="270"/>
      <c r="EO62" s="270"/>
      <c r="EP62" s="270"/>
      <c r="EQ62" s="270"/>
      <c r="ER62" s="270"/>
      <c r="ES62" s="271"/>
      <c r="ET62" s="271"/>
      <c r="EU62" s="271"/>
      <c r="EV62" s="271"/>
      <c r="EW62" s="271"/>
      <c r="EX62" s="271"/>
      <c r="EY62" s="271"/>
      <c r="EZ62" s="271"/>
      <c r="FA62" s="271"/>
      <c r="FB62" s="271"/>
      <c r="FC62" s="271"/>
      <c r="FD62" s="271"/>
      <c r="FE62" s="271"/>
    </row>
    <row r="63" spans="1:161" ht="45" customHeight="1" x14ac:dyDescent="0.25">
      <c r="A63" s="265" t="s">
        <v>394</v>
      </c>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6"/>
      <c r="AU63" s="266"/>
      <c r="AV63" s="266"/>
      <c r="AW63" s="266"/>
      <c r="AX63" s="266"/>
      <c r="AY63" s="266"/>
      <c r="AZ63" s="266"/>
      <c r="BA63" s="266"/>
      <c r="BB63" s="266"/>
      <c r="BC63" s="266"/>
      <c r="BD63" s="266"/>
      <c r="BE63" s="266"/>
      <c r="BF63" s="266"/>
      <c r="BG63" s="266"/>
      <c r="BH63" s="266"/>
      <c r="BI63" s="266"/>
      <c r="BJ63" s="266"/>
      <c r="BK63" s="266"/>
      <c r="BL63" s="266"/>
      <c r="BM63" s="266"/>
      <c r="BN63" s="266"/>
      <c r="BO63" s="266"/>
      <c r="BP63" s="266"/>
      <c r="BQ63" s="266"/>
      <c r="BR63" s="266"/>
      <c r="BS63" s="266"/>
      <c r="BT63" s="266"/>
      <c r="BU63" s="266"/>
      <c r="BV63" s="266"/>
      <c r="BW63" s="267"/>
      <c r="BX63" s="268" t="s">
        <v>654</v>
      </c>
      <c r="BY63" s="268"/>
      <c r="BZ63" s="268"/>
      <c r="CA63" s="268"/>
      <c r="CB63" s="268"/>
      <c r="CC63" s="268"/>
      <c r="CD63" s="268"/>
      <c r="CE63" s="268"/>
      <c r="CF63" s="268" t="s">
        <v>379</v>
      </c>
      <c r="CG63" s="268"/>
      <c r="CH63" s="268"/>
      <c r="CI63" s="268"/>
      <c r="CJ63" s="268"/>
      <c r="CK63" s="268"/>
      <c r="CL63" s="268"/>
      <c r="CM63" s="268"/>
      <c r="CN63" s="268"/>
      <c r="CO63" s="268"/>
      <c r="CP63" s="268"/>
      <c r="CQ63" s="268"/>
      <c r="CR63" s="268"/>
      <c r="CS63" s="269">
        <v>152</v>
      </c>
      <c r="CT63" s="269"/>
      <c r="CU63" s="269"/>
      <c r="CV63" s="269"/>
      <c r="CW63" s="269"/>
      <c r="CX63" s="269"/>
      <c r="CY63" s="269"/>
      <c r="CZ63" s="269"/>
      <c r="DA63" s="269"/>
      <c r="DB63" s="269"/>
      <c r="DC63" s="269"/>
      <c r="DD63" s="269"/>
      <c r="DE63" s="269"/>
      <c r="DF63" s="270">
        <v>336600</v>
      </c>
      <c r="DG63" s="270"/>
      <c r="DH63" s="270"/>
      <c r="DI63" s="270"/>
      <c r="DJ63" s="270"/>
      <c r="DK63" s="270"/>
      <c r="DL63" s="270"/>
      <c r="DM63" s="270"/>
      <c r="DN63" s="270"/>
      <c r="DO63" s="270"/>
      <c r="DP63" s="270"/>
      <c r="DQ63" s="270"/>
      <c r="DR63" s="270"/>
      <c r="DS63" s="270">
        <v>336600</v>
      </c>
      <c r="DT63" s="270"/>
      <c r="DU63" s="270"/>
      <c r="DV63" s="270"/>
      <c r="DW63" s="270"/>
      <c r="DX63" s="270"/>
      <c r="DY63" s="270"/>
      <c r="DZ63" s="270"/>
      <c r="EA63" s="270"/>
      <c r="EB63" s="270"/>
      <c r="EC63" s="270"/>
      <c r="ED63" s="270"/>
      <c r="EE63" s="270"/>
      <c r="EF63" s="270">
        <v>336600</v>
      </c>
      <c r="EG63" s="270"/>
      <c r="EH63" s="270"/>
      <c r="EI63" s="270"/>
      <c r="EJ63" s="270"/>
      <c r="EK63" s="270"/>
      <c r="EL63" s="270"/>
      <c r="EM63" s="270"/>
      <c r="EN63" s="270"/>
      <c r="EO63" s="270"/>
      <c r="EP63" s="270"/>
      <c r="EQ63" s="270"/>
      <c r="ER63" s="270"/>
      <c r="ES63" s="271"/>
      <c r="ET63" s="271"/>
      <c r="EU63" s="271"/>
      <c r="EV63" s="271"/>
      <c r="EW63" s="271"/>
      <c r="EX63" s="271"/>
      <c r="EY63" s="271"/>
      <c r="EZ63" s="271"/>
      <c r="FA63" s="271"/>
      <c r="FB63" s="271"/>
      <c r="FC63" s="271"/>
      <c r="FD63" s="271"/>
      <c r="FE63" s="271"/>
    </row>
    <row r="64" spans="1:161" ht="36" customHeight="1" x14ac:dyDescent="0.25">
      <c r="A64" s="265" t="s">
        <v>396</v>
      </c>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6"/>
      <c r="BR64" s="266"/>
      <c r="BS64" s="266"/>
      <c r="BT64" s="266"/>
      <c r="BU64" s="266"/>
      <c r="BV64" s="266"/>
      <c r="BW64" s="267"/>
      <c r="BX64" s="268" t="s">
        <v>680</v>
      </c>
      <c r="BY64" s="268"/>
      <c r="BZ64" s="268"/>
      <c r="CA64" s="268"/>
      <c r="CB64" s="268"/>
      <c r="CC64" s="268"/>
      <c r="CD64" s="268"/>
      <c r="CE64" s="268"/>
      <c r="CF64" s="268" t="s">
        <v>379</v>
      </c>
      <c r="CG64" s="268"/>
      <c r="CH64" s="268"/>
      <c r="CI64" s="268"/>
      <c r="CJ64" s="268"/>
      <c r="CK64" s="268"/>
      <c r="CL64" s="268"/>
      <c r="CM64" s="268"/>
      <c r="CN64" s="268"/>
      <c r="CO64" s="268"/>
      <c r="CP64" s="268"/>
      <c r="CQ64" s="268"/>
      <c r="CR64" s="268"/>
      <c r="CS64" s="269">
        <v>152</v>
      </c>
      <c r="CT64" s="269"/>
      <c r="CU64" s="269"/>
      <c r="CV64" s="269"/>
      <c r="CW64" s="269"/>
      <c r="CX64" s="269"/>
      <c r="CY64" s="269"/>
      <c r="CZ64" s="269"/>
      <c r="DA64" s="269"/>
      <c r="DB64" s="269"/>
      <c r="DC64" s="269"/>
      <c r="DD64" s="269"/>
      <c r="DE64" s="269"/>
      <c r="DF64" s="270">
        <v>15100</v>
      </c>
      <c r="DG64" s="270"/>
      <c r="DH64" s="270"/>
      <c r="DI64" s="270"/>
      <c r="DJ64" s="270"/>
      <c r="DK64" s="270"/>
      <c r="DL64" s="270"/>
      <c r="DM64" s="270"/>
      <c r="DN64" s="270"/>
      <c r="DO64" s="270"/>
      <c r="DP64" s="270"/>
      <c r="DQ64" s="270"/>
      <c r="DR64" s="270"/>
      <c r="DS64" s="270">
        <v>11460</v>
      </c>
      <c r="DT64" s="270"/>
      <c r="DU64" s="270"/>
      <c r="DV64" s="270"/>
      <c r="DW64" s="270"/>
      <c r="DX64" s="270"/>
      <c r="DY64" s="270"/>
      <c r="DZ64" s="270"/>
      <c r="EA64" s="270"/>
      <c r="EB64" s="270"/>
      <c r="EC64" s="270"/>
      <c r="ED64" s="270"/>
      <c r="EE64" s="270"/>
      <c r="EF64" s="270">
        <v>10400</v>
      </c>
      <c r="EG64" s="270"/>
      <c r="EH64" s="270"/>
      <c r="EI64" s="270"/>
      <c r="EJ64" s="270"/>
      <c r="EK64" s="270"/>
      <c r="EL64" s="270"/>
      <c r="EM64" s="270"/>
      <c r="EN64" s="270"/>
      <c r="EO64" s="270"/>
      <c r="EP64" s="270"/>
      <c r="EQ64" s="270"/>
      <c r="ER64" s="270"/>
      <c r="ES64" s="271"/>
      <c r="ET64" s="271"/>
      <c r="EU64" s="271"/>
      <c r="EV64" s="271"/>
      <c r="EW64" s="271"/>
      <c r="EX64" s="271"/>
      <c r="EY64" s="271"/>
      <c r="EZ64" s="271"/>
      <c r="FA64" s="271"/>
      <c r="FB64" s="271"/>
      <c r="FC64" s="271"/>
      <c r="FD64" s="271"/>
      <c r="FE64" s="271"/>
    </row>
    <row r="65" spans="1:161" ht="42.75" customHeight="1" x14ac:dyDescent="0.25">
      <c r="A65" s="265" t="s">
        <v>398</v>
      </c>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6"/>
      <c r="BR65" s="266"/>
      <c r="BS65" s="266"/>
      <c r="BT65" s="266"/>
      <c r="BU65" s="266"/>
      <c r="BV65" s="266"/>
      <c r="BW65" s="267"/>
      <c r="BX65" s="268" t="s">
        <v>681</v>
      </c>
      <c r="BY65" s="268"/>
      <c r="BZ65" s="268"/>
      <c r="CA65" s="268"/>
      <c r="CB65" s="268"/>
      <c r="CC65" s="268"/>
      <c r="CD65" s="268"/>
      <c r="CE65" s="268"/>
      <c r="CF65" s="268" t="s">
        <v>379</v>
      </c>
      <c r="CG65" s="268"/>
      <c r="CH65" s="268"/>
      <c r="CI65" s="268"/>
      <c r="CJ65" s="268"/>
      <c r="CK65" s="268"/>
      <c r="CL65" s="268"/>
      <c r="CM65" s="268"/>
      <c r="CN65" s="268"/>
      <c r="CO65" s="268"/>
      <c r="CP65" s="268"/>
      <c r="CQ65" s="268"/>
      <c r="CR65" s="268"/>
      <c r="CS65" s="269">
        <v>152</v>
      </c>
      <c r="CT65" s="269"/>
      <c r="CU65" s="269"/>
      <c r="CV65" s="269"/>
      <c r="CW65" s="269"/>
      <c r="CX65" s="269"/>
      <c r="CY65" s="269"/>
      <c r="CZ65" s="269"/>
      <c r="DA65" s="269"/>
      <c r="DB65" s="269"/>
      <c r="DC65" s="269"/>
      <c r="DD65" s="269"/>
      <c r="DE65" s="269"/>
      <c r="DF65" s="270">
        <v>100000</v>
      </c>
      <c r="DG65" s="270"/>
      <c r="DH65" s="270"/>
      <c r="DI65" s="270"/>
      <c r="DJ65" s="270"/>
      <c r="DK65" s="270"/>
      <c r="DL65" s="270"/>
      <c r="DM65" s="270"/>
      <c r="DN65" s="270"/>
      <c r="DO65" s="270"/>
      <c r="DP65" s="270"/>
      <c r="DQ65" s="270"/>
      <c r="DR65" s="270"/>
      <c r="DS65" s="270">
        <v>100000</v>
      </c>
      <c r="DT65" s="270"/>
      <c r="DU65" s="270"/>
      <c r="DV65" s="270"/>
      <c r="DW65" s="270"/>
      <c r="DX65" s="270"/>
      <c r="DY65" s="270"/>
      <c r="DZ65" s="270"/>
      <c r="EA65" s="270"/>
      <c r="EB65" s="270"/>
      <c r="EC65" s="270"/>
      <c r="ED65" s="270"/>
      <c r="EE65" s="270"/>
      <c r="EF65" s="270">
        <v>100000</v>
      </c>
      <c r="EG65" s="270"/>
      <c r="EH65" s="270"/>
      <c r="EI65" s="270"/>
      <c r="EJ65" s="270"/>
      <c r="EK65" s="270"/>
      <c r="EL65" s="270"/>
      <c r="EM65" s="270"/>
      <c r="EN65" s="270"/>
      <c r="EO65" s="270"/>
      <c r="EP65" s="270"/>
      <c r="EQ65" s="270"/>
      <c r="ER65" s="270"/>
      <c r="ES65" s="271"/>
      <c r="ET65" s="271"/>
      <c r="EU65" s="271"/>
      <c r="EV65" s="271"/>
      <c r="EW65" s="271"/>
      <c r="EX65" s="271"/>
      <c r="EY65" s="271"/>
      <c r="EZ65" s="271"/>
      <c r="FA65" s="271"/>
      <c r="FB65" s="271"/>
      <c r="FC65" s="271"/>
      <c r="FD65" s="271"/>
      <c r="FE65" s="271"/>
    </row>
    <row r="66" spans="1:161" ht="33.75" customHeight="1" x14ac:dyDescent="0.25">
      <c r="A66" s="265" t="s">
        <v>400</v>
      </c>
      <c r="B66" s="266"/>
      <c r="C66" s="266"/>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c r="AY66" s="266"/>
      <c r="AZ66" s="266"/>
      <c r="BA66" s="266"/>
      <c r="BB66" s="266"/>
      <c r="BC66" s="266"/>
      <c r="BD66" s="266"/>
      <c r="BE66" s="266"/>
      <c r="BF66" s="266"/>
      <c r="BG66" s="266"/>
      <c r="BH66" s="266"/>
      <c r="BI66" s="266"/>
      <c r="BJ66" s="266"/>
      <c r="BK66" s="266"/>
      <c r="BL66" s="266"/>
      <c r="BM66" s="266"/>
      <c r="BN66" s="266"/>
      <c r="BO66" s="266"/>
      <c r="BP66" s="266"/>
      <c r="BQ66" s="266"/>
      <c r="BR66" s="266"/>
      <c r="BS66" s="266"/>
      <c r="BT66" s="266"/>
      <c r="BU66" s="266"/>
      <c r="BV66" s="266"/>
      <c r="BW66" s="267"/>
      <c r="BX66" s="268" t="s">
        <v>682</v>
      </c>
      <c r="BY66" s="268"/>
      <c r="BZ66" s="268"/>
      <c r="CA66" s="268"/>
      <c r="CB66" s="268"/>
      <c r="CC66" s="268"/>
      <c r="CD66" s="268"/>
      <c r="CE66" s="268"/>
      <c r="CF66" s="268" t="s">
        <v>379</v>
      </c>
      <c r="CG66" s="268"/>
      <c r="CH66" s="268"/>
      <c r="CI66" s="268"/>
      <c r="CJ66" s="268"/>
      <c r="CK66" s="268"/>
      <c r="CL66" s="268"/>
      <c r="CM66" s="268"/>
      <c r="CN66" s="268"/>
      <c r="CO66" s="268"/>
      <c r="CP66" s="268"/>
      <c r="CQ66" s="268"/>
      <c r="CR66" s="268"/>
      <c r="CS66" s="269">
        <v>152</v>
      </c>
      <c r="CT66" s="269"/>
      <c r="CU66" s="269"/>
      <c r="CV66" s="269"/>
      <c r="CW66" s="269"/>
      <c r="CX66" s="269"/>
      <c r="CY66" s="269"/>
      <c r="CZ66" s="269"/>
      <c r="DA66" s="269"/>
      <c r="DB66" s="269"/>
      <c r="DC66" s="269"/>
      <c r="DD66" s="269"/>
      <c r="DE66" s="269"/>
      <c r="DF66" s="270">
        <v>48150</v>
      </c>
      <c r="DG66" s="270"/>
      <c r="DH66" s="270"/>
      <c r="DI66" s="270"/>
      <c r="DJ66" s="270"/>
      <c r="DK66" s="270"/>
      <c r="DL66" s="270"/>
      <c r="DM66" s="270"/>
      <c r="DN66" s="270"/>
      <c r="DO66" s="270"/>
      <c r="DP66" s="270"/>
      <c r="DQ66" s="270"/>
      <c r="DR66" s="270"/>
      <c r="DS66" s="270">
        <v>48150</v>
      </c>
      <c r="DT66" s="270"/>
      <c r="DU66" s="270"/>
      <c r="DV66" s="270"/>
      <c r="DW66" s="270"/>
      <c r="DX66" s="270"/>
      <c r="DY66" s="270"/>
      <c r="DZ66" s="270"/>
      <c r="EA66" s="270"/>
      <c r="EB66" s="270"/>
      <c r="EC66" s="270"/>
      <c r="ED66" s="270"/>
      <c r="EE66" s="270"/>
      <c r="EF66" s="270">
        <v>48150</v>
      </c>
      <c r="EG66" s="270"/>
      <c r="EH66" s="270"/>
      <c r="EI66" s="270"/>
      <c r="EJ66" s="270"/>
      <c r="EK66" s="270"/>
      <c r="EL66" s="270"/>
      <c r="EM66" s="270"/>
      <c r="EN66" s="270"/>
      <c r="EO66" s="270"/>
      <c r="EP66" s="270"/>
      <c r="EQ66" s="270"/>
      <c r="ER66" s="270"/>
      <c r="ES66" s="271"/>
      <c r="ET66" s="271"/>
      <c r="EU66" s="271"/>
      <c r="EV66" s="271"/>
      <c r="EW66" s="271"/>
      <c r="EX66" s="271"/>
      <c r="EY66" s="271"/>
      <c r="EZ66" s="271"/>
      <c r="FA66" s="271"/>
      <c r="FB66" s="271"/>
      <c r="FC66" s="271"/>
      <c r="FD66" s="271"/>
      <c r="FE66" s="271"/>
    </row>
    <row r="67" spans="1:161" s="230" customFormat="1" ht="33.75" customHeight="1" x14ac:dyDescent="0.25">
      <c r="A67" s="265" t="s">
        <v>653</v>
      </c>
      <c r="B67" s="266"/>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6"/>
      <c r="AY67" s="266"/>
      <c r="AZ67" s="266"/>
      <c r="BA67" s="266"/>
      <c r="BB67" s="266"/>
      <c r="BC67" s="266"/>
      <c r="BD67" s="266"/>
      <c r="BE67" s="266"/>
      <c r="BF67" s="266"/>
      <c r="BG67" s="266"/>
      <c r="BH67" s="266"/>
      <c r="BI67" s="266"/>
      <c r="BJ67" s="266"/>
      <c r="BK67" s="266"/>
      <c r="BL67" s="266"/>
      <c r="BM67" s="266"/>
      <c r="BN67" s="266"/>
      <c r="BO67" s="266"/>
      <c r="BP67" s="266"/>
      <c r="BQ67" s="266"/>
      <c r="BR67" s="266"/>
      <c r="BS67" s="266"/>
      <c r="BT67" s="266"/>
      <c r="BU67" s="266"/>
      <c r="BV67" s="266"/>
      <c r="BW67" s="267"/>
      <c r="BX67" s="268" t="s">
        <v>683</v>
      </c>
      <c r="BY67" s="268"/>
      <c r="BZ67" s="268"/>
      <c r="CA67" s="268"/>
      <c r="CB67" s="268"/>
      <c r="CC67" s="268"/>
      <c r="CD67" s="268"/>
      <c r="CE67" s="268"/>
      <c r="CF67" s="268" t="s">
        <v>379</v>
      </c>
      <c r="CG67" s="268"/>
      <c r="CH67" s="268"/>
      <c r="CI67" s="268"/>
      <c r="CJ67" s="268"/>
      <c r="CK67" s="268"/>
      <c r="CL67" s="268"/>
      <c r="CM67" s="268"/>
      <c r="CN67" s="268"/>
      <c r="CO67" s="268"/>
      <c r="CP67" s="268"/>
      <c r="CQ67" s="268"/>
      <c r="CR67" s="268"/>
      <c r="CS67" s="269">
        <v>152</v>
      </c>
      <c r="CT67" s="269"/>
      <c r="CU67" s="269"/>
      <c r="CV67" s="269"/>
      <c r="CW67" s="269"/>
      <c r="CX67" s="269"/>
      <c r="CY67" s="269"/>
      <c r="CZ67" s="269"/>
      <c r="DA67" s="269"/>
      <c r="DB67" s="269"/>
      <c r="DC67" s="269"/>
      <c r="DD67" s="269"/>
      <c r="DE67" s="269"/>
      <c r="DF67" s="270">
        <v>114315</v>
      </c>
      <c r="DG67" s="270"/>
      <c r="DH67" s="270"/>
      <c r="DI67" s="270"/>
      <c r="DJ67" s="270"/>
      <c r="DK67" s="270"/>
      <c r="DL67" s="270"/>
      <c r="DM67" s="270"/>
      <c r="DN67" s="270"/>
      <c r="DO67" s="270"/>
      <c r="DP67" s="270"/>
      <c r="DQ67" s="270"/>
      <c r="DR67" s="270"/>
      <c r="DS67" s="270">
        <v>0</v>
      </c>
      <c r="DT67" s="270"/>
      <c r="DU67" s="270"/>
      <c r="DV67" s="270"/>
      <c r="DW67" s="270"/>
      <c r="DX67" s="270"/>
      <c r="DY67" s="270"/>
      <c r="DZ67" s="270"/>
      <c r="EA67" s="270"/>
      <c r="EB67" s="270"/>
      <c r="EC67" s="270"/>
      <c r="ED67" s="270"/>
      <c r="EE67" s="270"/>
      <c r="EF67" s="270">
        <v>0</v>
      </c>
      <c r="EG67" s="270"/>
      <c r="EH67" s="270"/>
      <c r="EI67" s="270"/>
      <c r="EJ67" s="270"/>
      <c r="EK67" s="270"/>
      <c r="EL67" s="270"/>
      <c r="EM67" s="270"/>
      <c r="EN67" s="270"/>
      <c r="EO67" s="270"/>
      <c r="EP67" s="270"/>
      <c r="EQ67" s="270"/>
      <c r="ER67" s="270"/>
      <c r="ES67" s="271"/>
      <c r="ET67" s="271"/>
      <c r="EU67" s="271"/>
      <c r="EV67" s="271"/>
      <c r="EW67" s="271"/>
      <c r="EX67" s="271"/>
      <c r="EY67" s="271"/>
      <c r="EZ67" s="271"/>
      <c r="FA67" s="271"/>
      <c r="FB67" s="271"/>
      <c r="FC67" s="271"/>
      <c r="FD67" s="271"/>
      <c r="FE67" s="271"/>
    </row>
    <row r="68" spans="1:161" s="259" customFormat="1" ht="125.25" customHeight="1" x14ac:dyDescent="0.25">
      <c r="A68" s="265" t="s">
        <v>687</v>
      </c>
      <c r="B68" s="266"/>
      <c r="C68" s="266"/>
      <c r="D68" s="266"/>
      <c r="E68" s="266"/>
      <c r="F68" s="266"/>
      <c r="G68" s="266"/>
      <c r="H68" s="266"/>
      <c r="I68" s="266"/>
      <c r="J68" s="266"/>
      <c r="K68" s="266"/>
      <c r="L68" s="266"/>
      <c r="M68" s="266"/>
      <c r="N68" s="266"/>
      <c r="O68" s="266"/>
      <c r="P68" s="266"/>
      <c r="Q68" s="266"/>
      <c r="R68" s="266"/>
      <c r="S68" s="266"/>
      <c r="T68" s="266"/>
      <c r="U68" s="266"/>
      <c r="V68" s="266"/>
      <c r="W68" s="266"/>
      <c r="X68" s="266"/>
      <c r="Y68" s="266"/>
      <c r="Z68" s="266"/>
      <c r="AA68" s="266"/>
      <c r="AB68" s="266"/>
      <c r="AC68" s="266"/>
      <c r="AD68" s="266"/>
      <c r="AE68" s="266"/>
      <c r="AF68" s="266"/>
      <c r="AG68" s="266"/>
      <c r="AH68" s="266"/>
      <c r="AI68" s="266"/>
      <c r="AJ68" s="266"/>
      <c r="AK68" s="266"/>
      <c r="AL68" s="266"/>
      <c r="AM68" s="266"/>
      <c r="AN68" s="266"/>
      <c r="AO68" s="266"/>
      <c r="AP68" s="266"/>
      <c r="AQ68" s="266"/>
      <c r="AR68" s="266"/>
      <c r="AS68" s="266"/>
      <c r="AT68" s="266"/>
      <c r="AU68" s="266"/>
      <c r="AV68" s="266"/>
      <c r="AW68" s="266"/>
      <c r="AX68" s="266"/>
      <c r="AY68" s="266"/>
      <c r="AZ68" s="266"/>
      <c r="BA68" s="266"/>
      <c r="BB68" s="266"/>
      <c r="BC68" s="266"/>
      <c r="BD68" s="266"/>
      <c r="BE68" s="266"/>
      <c r="BF68" s="266"/>
      <c r="BG68" s="266"/>
      <c r="BH68" s="266"/>
      <c r="BI68" s="266"/>
      <c r="BJ68" s="266"/>
      <c r="BK68" s="266"/>
      <c r="BL68" s="266"/>
      <c r="BM68" s="266"/>
      <c r="BN68" s="266"/>
      <c r="BO68" s="266"/>
      <c r="BP68" s="266"/>
      <c r="BQ68" s="266"/>
      <c r="BR68" s="266"/>
      <c r="BS68" s="266"/>
      <c r="BT68" s="266"/>
      <c r="BU68" s="266"/>
      <c r="BV68" s="266"/>
      <c r="BW68" s="267"/>
      <c r="BX68" s="268" t="s">
        <v>688</v>
      </c>
      <c r="BY68" s="268"/>
      <c r="BZ68" s="268"/>
      <c r="CA68" s="268"/>
      <c r="CB68" s="268"/>
      <c r="CC68" s="268"/>
      <c r="CD68" s="268"/>
      <c r="CE68" s="268"/>
      <c r="CF68" s="268" t="s">
        <v>379</v>
      </c>
      <c r="CG68" s="268"/>
      <c r="CH68" s="268"/>
      <c r="CI68" s="268"/>
      <c r="CJ68" s="268"/>
      <c r="CK68" s="268"/>
      <c r="CL68" s="268"/>
      <c r="CM68" s="268"/>
      <c r="CN68" s="268"/>
      <c r="CO68" s="268"/>
      <c r="CP68" s="268"/>
      <c r="CQ68" s="268"/>
      <c r="CR68" s="268"/>
      <c r="CS68" s="269">
        <v>152</v>
      </c>
      <c r="CT68" s="269"/>
      <c r="CU68" s="269"/>
      <c r="CV68" s="269"/>
      <c r="CW68" s="269"/>
      <c r="CX68" s="269"/>
      <c r="CY68" s="269"/>
      <c r="CZ68" s="269"/>
      <c r="DA68" s="269"/>
      <c r="DB68" s="269"/>
      <c r="DC68" s="269"/>
      <c r="DD68" s="269"/>
      <c r="DE68" s="269"/>
      <c r="DF68" s="406">
        <v>78000</v>
      </c>
      <c r="DG68" s="406"/>
      <c r="DH68" s="406"/>
      <c r="DI68" s="406"/>
      <c r="DJ68" s="406"/>
      <c r="DK68" s="406"/>
      <c r="DL68" s="406"/>
      <c r="DM68" s="406"/>
      <c r="DN68" s="406"/>
      <c r="DO68" s="406"/>
      <c r="DP68" s="406"/>
      <c r="DQ68" s="406"/>
      <c r="DR68" s="406"/>
      <c r="DS68" s="270"/>
      <c r="DT68" s="270"/>
      <c r="DU68" s="270"/>
      <c r="DV68" s="270"/>
      <c r="DW68" s="270"/>
      <c r="DX68" s="270"/>
      <c r="DY68" s="270"/>
      <c r="DZ68" s="270"/>
      <c r="EA68" s="270"/>
      <c r="EB68" s="270"/>
      <c r="EC68" s="270"/>
      <c r="ED68" s="270"/>
      <c r="EE68" s="270"/>
      <c r="EF68" s="270"/>
      <c r="EG68" s="270"/>
      <c r="EH68" s="270"/>
      <c r="EI68" s="270"/>
      <c r="EJ68" s="270"/>
      <c r="EK68" s="270"/>
      <c r="EL68" s="270"/>
      <c r="EM68" s="270"/>
      <c r="EN68" s="270"/>
      <c r="EO68" s="270"/>
      <c r="EP68" s="270"/>
      <c r="EQ68" s="270"/>
      <c r="ER68" s="270"/>
      <c r="ES68" s="271"/>
      <c r="ET68" s="271"/>
      <c r="EU68" s="271"/>
      <c r="EV68" s="271"/>
      <c r="EW68" s="271"/>
      <c r="EX68" s="271"/>
      <c r="EY68" s="271"/>
      <c r="EZ68" s="271"/>
      <c r="FA68" s="271"/>
      <c r="FB68" s="271"/>
      <c r="FC68" s="271"/>
      <c r="FD68" s="271"/>
      <c r="FE68" s="271"/>
    </row>
    <row r="69" spans="1:161" ht="12" x14ac:dyDescent="0.3">
      <c r="A69" s="287" t="s">
        <v>8</v>
      </c>
      <c r="B69" s="288"/>
      <c r="C69" s="288"/>
      <c r="D69" s="288"/>
      <c r="E69" s="288"/>
      <c r="F69" s="288"/>
      <c r="G69" s="288"/>
      <c r="H69" s="288"/>
      <c r="I69" s="288"/>
      <c r="J69" s="288"/>
      <c r="K69" s="288"/>
      <c r="L69" s="288"/>
      <c r="M69" s="288"/>
      <c r="N69" s="288"/>
      <c r="O69" s="288"/>
      <c r="P69" s="288"/>
      <c r="Q69" s="288"/>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68" t="s">
        <v>402</v>
      </c>
      <c r="BY69" s="268"/>
      <c r="BZ69" s="268"/>
      <c r="CA69" s="268"/>
      <c r="CB69" s="268"/>
      <c r="CC69" s="268"/>
      <c r="CD69" s="268"/>
      <c r="CE69" s="268"/>
      <c r="CF69" s="268" t="s">
        <v>379</v>
      </c>
      <c r="CG69" s="268"/>
      <c r="CH69" s="268"/>
      <c r="CI69" s="268"/>
      <c r="CJ69" s="268"/>
      <c r="CK69" s="268"/>
      <c r="CL69" s="268"/>
      <c r="CM69" s="268"/>
      <c r="CN69" s="268"/>
      <c r="CO69" s="268"/>
      <c r="CP69" s="268"/>
      <c r="CQ69" s="268"/>
      <c r="CR69" s="268"/>
      <c r="CS69" s="274"/>
      <c r="CT69" s="275"/>
      <c r="CU69" s="275"/>
      <c r="CV69" s="275"/>
      <c r="CW69" s="275"/>
      <c r="CX69" s="275"/>
      <c r="CY69" s="275"/>
      <c r="CZ69" s="275"/>
      <c r="DA69" s="275"/>
      <c r="DB69" s="275"/>
      <c r="DC69" s="275"/>
      <c r="DD69" s="275"/>
      <c r="DE69" s="275"/>
      <c r="DF69" s="276">
        <f>DF70</f>
        <v>714212.12</v>
      </c>
      <c r="DG69" s="277"/>
      <c r="DH69" s="277"/>
      <c r="DI69" s="277"/>
      <c r="DJ69" s="277"/>
      <c r="DK69" s="277"/>
      <c r="DL69" s="277"/>
      <c r="DM69" s="277"/>
      <c r="DN69" s="277"/>
      <c r="DO69" s="277"/>
      <c r="DP69" s="277"/>
      <c r="DQ69" s="277"/>
      <c r="DR69" s="277"/>
      <c r="DS69" s="276">
        <f t="shared" ref="DS69" si="16">DS70</f>
        <v>0</v>
      </c>
      <c r="DT69" s="277"/>
      <c r="DU69" s="277"/>
      <c r="DV69" s="277"/>
      <c r="DW69" s="277"/>
      <c r="DX69" s="277"/>
      <c r="DY69" s="277"/>
      <c r="DZ69" s="277"/>
      <c r="EA69" s="277"/>
      <c r="EB69" s="277"/>
      <c r="EC69" s="277"/>
      <c r="ED69" s="277"/>
      <c r="EE69" s="277"/>
      <c r="EF69" s="276">
        <f t="shared" ref="EF69" si="17">EF70</f>
        <v>0</v>
      </c>
      <c r="EG69" s="277"/>
      <c r="EH69" s="277"/>
      <c r="EI69" s="277"/>
      <c r="EJ69" s="277"/>
      <c r="EK69" s="277"/>
      <c r="EL69" s="277"/>
      <c r="EM69" s="277"/>
      <c r="EN69" s="277"/>
      <c r="EO69" s="277"/>
      <c r="EP69" s="277"/>
      <c r="EQ69" s="277"/>
      <c r="ER69" s="277"/>
      <c r="ES69" s="314"/>
      <c r="ET69" s="315"/>
      <c r="EU69" s="315"/>
      <c r="EV69" s="315"/>
      <c r="EW69" s="315"/>
      <c r="EX69" s="315"/>
      <c r="EY69" s="315"/>
      <c r="EZ69" s="315"/>
      <c r="FA69" s="315"/>
      <c r="FB69" s="315"/>
      <c r="FC69" s="315"/>
      <c r="FD69" s="315"/>
      <c r="FE69" s="315"/>
    </row>
    <row r="70" spans="1:161" s="188" customFormat="1" ht="33" customHeight="1" x14ac:dyDescent="0.25">
      <c r="A70" s="265" t="s">
        <v>602</v>
      </c>
      <c r="B70" s="266"/>
      <c r="C70" s="266"/>
      <c r="D70" s="266"/>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266"/>
      <c r="AM70" s="266"/>
      <c r="AN70" s="266"/>
      <c r="AO70" s="266"/>
      <c r="AP70" s="266"/>
      <c r="AQ70" s="266"/>
      <c r="AR70" s="266"/>
      <c r="AS70" s="266"/>
      <c r="AT70" s="266"/>
      <c r="AU70" s="266"/>
      <c r="AV70" s="266"/>
      <c r="AW70" s="266"/>
      <c r="AX70" s="266"/>
      <c r="AY70" s="266"/>
      <c r="AZ70" s="266"/>
      <c r="BA70" s="266"/>
      <c r="BB70" s="266"/>
      <c r="BC70" s="266"/>
      <c r="BD70" s="266"/>
      <c r="BE70" s="266"/>
      <c r="BF70" s="266"/>
      <c r="BG70" s="266"/>
      <c r="BH70" s="266"/>
      <c r="BI70" s="266"/>
      <c r="BJ70" s="266"/>
      <c r="BK70" s="266"/>
      <c r="BL70" s="266"/>
      <c r="BM70" s="266"/>
      <c r="BN70" s="266"/>
      <c r="BO70" s="266"/>
      <c r="BP70" s="266"/>
      <c r="BQ70" s="266"/>
      <c r="BR70" s="266"/>
      <c r="BS70" s="266"/>
      <c r="BT70" s="266"/>
      <c r="BU70" s="266"/>
      <c r="BV70" s="266"/>
      <c r="BW70" s="267"/>
      <c r="BX70" s="268" t="s">
        <v>601</v>
      </c>
      <c r="BY70" s="268"/>
      <c r="BZ70" s="268"/>
      <c r="CA70" s="268"/>
      <c r="CB70" s="268"/>
      <c r="CC70" s="268"/>
      <c r="CD70" s="268"/>
      <c r="CE70" s="268"/>
      <c r="CF70" s="268" t="s">
        <v>379</v>
      </c>
      <c r="CG70" s="268"/>
      <c r="CH70" s="268"/>
      <c r="CI70" s="268"/>
      <c r="CJ70" s="268"/>
      <c r="CK70" s="268"/>
      <c r="CL70" s="268"/>
      <c r="CM70" s="268"/>
      <c r="CN70" s="268"/>
      <c r="CO70" s="268"/>
      <c r="CP70" s="268"/>
      <c r="CQ70" s="268"/>
      <c r="CR70" s="268"/>
      <c r="CS70" s="269">
        <v>152</v>
      </c>
      <c r="CT70" s="269"/>
      <c r="CU70" s="269"/>
      <c r="CV70" s="269"/>
      <c r="CW70" s="269"/>
      <c r="CX70" s="269"/>
      <c r="CY70" s="269"/>
      <c r="CZ70" s="269"/>
      <c r="DA70" s="269"/>
      <c r="DB70" s="269"/>
      <c r="DC70" s="269"/>
      <c r="DD70" s="269"/>
      <c r="DE70" s="269"/>
      <c r="DF70" s="270">
        <f>722000+222+7295.17-15152-153.05</f>
        <v>714212.12</v>
      </c>
      <c r="DG70" s="270"/>
      <c r="DH70" s="270"/>
      <c r="DI70" s="270"/>
      <c r="DJ70" s="270"/>
      <c r="DK70" s="270"/>
      <c r="DL70" s="270"/>
      <c r="DM70" s="270"/>
      <c r="DN70" s="270"/>
      <c r="DO70" s="270"/>
      <c r="DP70" s="270"/>
      <c r="DQ70" s="270"/>
      <c r="DR70" s="270"/>
      <c r="DS70" s="270">
        <v>0</v>
      </c>
      <c r="DT70" s="270"/>
      <c r="DU70" s="270"/>
      <c r="DV70" s="270"/>
      <c r="DW70" s="270"/>
      <c r="DX70" s="270"/>
      <c r="DY70" s="270"/>
      <c r="DZ70" s="270"/>
      <c r="EA70" s="270"/>
      <c r="EB70" s="270"/>
      <c r="EC70" s="270"/>
      <c r="ED70" s="270"/>
      <c r="EE70" s="270"/>
      <c r="EF70" s="270">
        <v>0</v>
      </c>
      <c r="EG70" s="270"/>
      <c r="EH70" s="270"/>
      <c r="EI70" s="270"/>
      <c r="EJ70" s="270"/>
      <c r="EK70" s="270"/>
      <c r="EL70" s="270"/>
      <c r="EM70" s="270"/>
      <c r="EN70" s="270"/>
      <c r="EO70" s="270"/>
      <c r="EP70" s="270"/>
      <c r="EQ70" s="270"/>
      <c r="ER70" s="270"/>
      <c r="ES70" s="271"/>
      <c r="ET70" s="271"/>
      <c r="EU70" s="271"/>
      <c r="EV70" s="271"/>
      <c r="EW70" s="271"/>
      <c r="EX70" s="271"/>
      <c r="EY70" s="271"/>
      <c r="EZ70" s="271"/>
      <c r="FA70" s="271"/>
      <c r="FB70" s="271"/>
      <c r="FC70" s="271"/>
      <c r="FD70" s="271"/>
      <c r="FE70" s="271"/>
    </row>
    <row r="71" spans="1:161" ht="12" x14ac:dyDescent="0.3">
      <c r="A71" s="287"/>
      <c r="B71" s="288"/>
      <c r="C71" s="288"/>
      <c r="D71" s="288"/>
      <c r="E71" s="288"/>
      <c r="F71" s="288"/>
      <c r="G71" s="288"/>
      <c r="H71" s="288"/>
      <c r="I71" s="288"/>
      <c r="J71" s="288"/>
      <c r="K71" s="288"/>
      <c r="L71" s="288"/>
      <c r="M71" s="288"/>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c r="BV71" s="288"/>
      <c r="BW71" s="288"/>
      <c r="BX71" s="268"/>
      <c r="BY71" s="268"/>
      <c r="BZ71" s="268"/>
      <c r="CA71" s="268"/>
      <c r="CB71" s="268"/>
      <c r="CC71" s="268"/>
      <c r="CD71" s="268"/>
      <c r="CE71" s="268"/>
      <c r="CF71" s="268"/>
      <c r="CG71" s="268"/>
      <c r="CH71" s="268"/>
      <c r="CI71" s="268"/>
      <c r="CJ71" s="268"/>
      <c r="CK71" s="268"/>
      <c r="CL71" s="268"/>
      <c r="CM71" s="268"/>
      <c r="CN71" s="268"/>
      <c r="CO71" s="268"/>
      <c r="CP71" s="268"/>
      <c r="CQ71" s="268"/>
      <c r="CR71" s="268"/>
      <c r="CS71" s="274"/>
      <c r="CT71" s="275"/>
      <c r="CU71" s="275"/>
      <c r="CV71" s="275"/>
      <c r="CW71" s="275"/>
      <c r="CX71" s="275"/>
      <c r="CY71" s="275"/>
      <c r="CZ71" s="275"/>
      <c r="DA71" s="275"/>
      <c r="DB71" s="275"/>
      <c r="DC71" s="275"/>
      <c r="DD71" s="275"/>
      <c r="DE71" s="275"/>
      <c r="DF71" s="276"/>
      <c r="DG71" s="277"/>
      <c r="DH71" s="277"/>
      <c r="DI71" s="277"/>
      <c r="DJ71" s="277"/>
      <c r="DK71" s="277"/>
      <c r="DL71" s="277"/>
      <c r="DM71" s="277"/>
      <c r="DN71" s="277"/>
      <c r="DO71" s="277"/>
      <c r="DP71" s="277"/>
      <c r="DQ71" s="277"/>
      <c r="DR71" s="277"/>
      <c r="DS71" s="276"/>
      <c r="DT71" s="277"/>
      <c r="DU71" s="277"/>
      <c r="DV71" s="277"/>
      <c r="DW71" s="277"/>
      <c r="DX71" s="277"/>
      <c r="DY71" s="277"/>
      <c r="DZ71" s="277"/>
      <c r="EA71" s="277"/>
      <c r="EB71" s="277"/>
      <c r="EC71" s="277"/>
      <c r="ED71" s="277"/>
      <c r="EE71" s="277"/>
      <c r="EF71" s="276"/>
      <c r="EG71" s="277"/>
      <c r="EH71" s="277"/>
      <c r="EI71" s="277"/>
      <c r="EJ71" s="277"/>
      <c r="EK71" s="277"/>
      <c r="EL71" s="277"/>
      <c r="EM71" s="277"/>
      <c r="EN71" s="277"/>
      <c r="EO71" s="277"/>
      <c r="EP71" s="277"/>
      <c r="EQ71" s="277"/>
      <c r="ER71" s="277"/>
      <c r="ES71" s="314"/>
      <c r="ET71" s="315"/>
      <c r="EU71" s="315"/>
      <c r="EV71" s="315"/>
      <c r="EW71" s="315"/>
      <c r="EX71" s="315"/>
      <c r="EY71" s="315"/>
      <c r="EZ71" s="315"/>
      <c r="FA71" s="315"/>
      <c r="FB71" s="315"/>
      <c r="FC71" s="315"/>
      <c r="FD71" s="315"/>
      <c r="FE71" s="315"/>
    </row>
    <row r="72" spans="1:161" ht="12" x14ac:dyDescent="0.3">
      <c r="A72" s="310" t="s">
        <v>284</v>
      </c>
      <c r="B72" s="311"/>
      <c r="C72" s="311"/>
      <c r="D72" s="311"/>
      <c r="E72" s="311"/>
      <c r="F72" s="311"/>
      <c r="G72" s="311"/>
      <c r="H72" s="311"/>
      <c r="I72" s="311"/>
      <c r="J72" s="311"/>
      <c r="K72" s="311"/>
      <c r="L72" s="311"/>
      <c r="M72" s="311"/>
      <c r="N72" s="311"/>
      <c r="O72" s="311"/>
      <c r="P72" s="311"/>
      <c r="Q72" s="311"/>
      <c r="R72" s="311"/>
      <c r="S72" s="311"/>
      <c r="T72" s="311"/>
      <c r="U72" s="311"/>
      <c r="V72" s="311"/>
      <c r="W72" s="311"/>
      <c r="X72" s="311"/>
      <c r="Y72" s="311"/>
      <c r="Z72" s="311"/>
      <c r="AA72" s="311"/>
      <c r="AB72" s="311"/>
      <c r="AC72" s="311"/>
      <c r="AD72" s="311"/>
      <c r="AE72" s="311"/>
      <c r="AF72" s="311"/>
      <c r="AG72" s="311"/>
      <c r="AH72" s="311"/>
      <c r="AI72" s="311"/>
      <c r="AJ72" s="311"/>
      <c r="AK72" s="311"/>
      <c r="AL72" s="311"/>
      <c r="AM72" s="311"/>
      <c r="AN72" s="311"/>
      <c r="AO72" s="311"/>
      <c r="AP72" s="311"/>
      <c r="AQ72" s="311"/>
      <c r="AR72" s="311"/>
      <c r="AS72" s="311"/>
      <c r="AT72" s="311"/>
      <c r="AU72" s="311"/>
      <c r="AV72" s="311"/>
      <c r="AW72" s="311"/>
      <c r="AX72" s="311"/>
      <c r="AY72" s="311"/>
      <c r="AZ72" s="311"/>
      <c r="BA72" s="311"/>
      <c r="BB72" s="311"/>
      <c r="BC72" s="311"/>
      <c r="BD72" s="311"/>
      <c r="BE72" s="311"/>
      <c r="BF72" s="311"/>
      <c r="BG72" s="311"/>
      <c r="BH72" s="311"/>
      <c r="BI72" s="311"/>
      <c r="BJ72" s="311"/>
      <c r="BK72" s="311"/>
      <c r="BL72" s="311"/>
      <c r="BM72" s="311"/>
      <c r="BN72" s="311"/>
      <c r="BO72" s="311"/>
      <c r="BP72" s="311"/>
      <c r="BQ72" s="311"/>
      <c r="BR72" s="311"/>
      <c r="BS72" s="311"/>
      <c r="BT72" s="311"/>
      <c r="BU72" s="311"/>
      <c r="BV72" s="311"/>
      <c r="BW72" s="311"/>
      <c r="BX72" s="268" t="s">
        <v>403</v>
      </c>
      <c r="BY72" s="268"/>
      <c r="BZ72" s="268"/>
      <c r="CA72" s="268"/>
      <c r="CB72" s="268"/>
      <c r="CC72" s="268"/>
      <c r="CD72" s="268"/>
      <c r="CE72" s="268"/>
      <c r="CF72" s="268"/>
      <c r="CG72" s="268"/>
      <c r="CH72" s="268"/>
      <c r="CI72" s="268"/>
      <c r="CJ72" s="268"/>
      <c r="CK72" s="268"/>
      <c r="CL72" s="268"/>
      <c r="CM72" s="268"/>
      <c r="CN72" s="268"/>
      <c r="CO72" s="268"/>
      <c r="CP72" s="268"/>
      <c r="CQ72" s="268"/>
      <c r="CR72" s="268"/>
      <c r="CS72" s="274"/>
      <c r="CT72" s="275"/>
      <c r="CU72" s="275"/>
      <c r="CV72" s="275"/>
      <c r="CW72" s="275"/>
      <c r="CX72" s="275"/>
      <c r="CY72" s="275"/>
      <c r="CZ72" s="275"/>
      <c r="DA72" s="275"/>
      <c r="DB72" s="275"/>
      <c r="DC72" s="275"/>
      <c r="DD72" s="275"/>
      <c r="DE72" s="275"/>
      <c r="DF72" s="276"/>
      <c r="DG72" s="277"/>
      <c r="DH72" s="277"/>
      <c r="DI72" s="277"/>
      <c r="DJ72" s="277"/>
      <c r="DK72" s="277"/>
      <c r="DL72" s="277"/>
      <c r="DM72" s="277"/>
      <c r="DN72" s="277"/>
      <c r="DO72" s="277"/>
      <c r="DP72" s="277"/>
      <c r="DQ72" s="277"/>
      <c r="DR72" s="277"/>
      <c r="DS72" s="276"/>
      <c r="DT72" s="277"/>
      <c r="DU72" s="277"/>
      <c r="DV72" s="277"/>
      <c r="DW72" s="277"/>
      <c r="DX72" s="277"/>
      <c r="DY72" s="277"/>
      <c r="DZ72" s="277"/>
      <c r="EA72" s="277"/>
      <c r="EB72" s="277"/>
      <c r="EC72" s="277"/>
      <c r="ED72" s="277"/>
      <c r="EE72" s="277"/>
      <c r="EF72" s="276"/>
      <c r="EG72" s="277"/>
      <c r="EH72" s="277"/>
      <c r="EI72" s="277"/>
      <c r="EJ72" s="277"/>
      <c r="EK72" s="277"/>
      <c r="EL72" s="277"/>
      <c r="EM72" s="277"/>
      <c r="EN72" s="277"/>
      <c r="EO72" s="277"/>
      <c r="EP72" s="277"/>
      <c r="EQ72" s="277"/>
      <c r="ER72" s="277"/>
      <c r="ES72" s="314"/>
      <c r="ET72" s="315"/>
      <c r="EU72" s="315"/>
      <c r="EV72" s="315"/>
      <c r="EW72" s="315"/>
      <c r="EX72" s="315"/>
      <c r="EY72" s="315"/>
      <c r="EZ72" s="315"/>
      <c r="FA72" s="315"/>
      <c r="FB72" s="315"/>
      <c r="FC72" s="315"/>
      <c r="FD72" s="315"/>
      <c r="FE72" s="315"/>
    </row>
    <row r="73" spans="1:161" x14ac:dyDescent="0.25">
      <c r="A73" s="288" t="s">
        <v>5</v>
      </c>
      <c r="B73" s="288"/>
      <c r="C73" s="288"/>
      <c r="D73" s="288"/>
      <c r="E73" s="288"/>
      <c r="F73" s="288"/>
      <c r="G73" s="288"/>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c r="BV73" s="288"/>
      <c r="BW73" s="288"/>
      <c r="BX73" s="268"/>
      <c r="BY73" s="268"/>
      <c r="BZ73" s="268"/>
      <c r="CA73" s="268"/>
      <c r="CB73" s="268"/>
      <c r="CC73" s="268"/>
      <c r="CD73" s="268"/>
      <c r="CE73" s="268"/>
      <c r="CF73" s="268"/>
      <c r="CG73" s="268"/>
      <c r="CH73" s="268"/>
      <c r="CI73" s="268"/>
      <c r="CJ73" s="268"/>
      <c r="CK73" s="268"/>
      <c r="CL73" s="268"/>
      <c r="CM73" s="268"/>
      <c r="CN73" s="268"/>
      <c r="CO73" s="268"/>
      <c r="CP73" s="268"/>
      <c r="CQ73" s="268"/>
      <c r="CR73" s="268"/>
      <c r="CS73" s="274"/>
      <c r="CT73" s="275"/>
      <c r="CU73" s="275"/>
      <c r="CV73" s="275"/>
      <c r="CW73" s="275"/>
      <c r="CX73" s="275"/>
      <c r="CY73" s="275"/>
      <c r="CZ73" s="275"/>
      <c r="DA73" s="275"/>
      <c r="DB73" s="275"/>
      <c r="DC73" s="275"/>
      <c r="DD73" s="275"/>
      <c r="DE73" s="275"/>
      <c r="DF73" s="276"/>
      <c r="DG73" s="277"/>
      <c r="DH73" s="277"/>
      <c r="DI73" s="277"/>
      <c r="DJ73" s="277"/>
      <c r="DK73" s="277"/>
      <c r="DL73" s="277"/>
      <c r="DM73" s="277"/>
      <c r="DN73" s="277"/>
      <c r="DO73" s="277"/>
      <c r="DP73" s="277"/>
      <c r="DQ73" s="277"/>
      <c r="DR73" s="277"/>
      <c r="DS73" s="276"/>
      <c r="DT73" s="277"/>
      <c r="DU73" s="277"/>
      <c r="DV73" s="277"/>
      <c r="DW73" s="277"/>
      <c r="DX73" s="277"/>
      <c r="DY73" s="277"/>
      <c r="DZ73" s="277"/>
      <c r="EA73" s="277"/>
      <c r="EB73" s="277"/>
      <c r="EC73" s="277"/>
      <c r="ED73" s="277"/>
      <c r="EE73" s="277"/>
      <c r="EF73" s="276"/>
      <c r="EG73" s="277"/>
      <c r="EH73" s="277"/>
      <c r="EI73" s="277"/>
      <c r="EJ73" s="277"/>
      <c r="EK73" s="277"/>
      <c r="EL73" s="277"/>
      <c r="EM73" s="277"/>
      <c r="EN73" s="277"/>
      <c r="EO73" s="277"/>
      <c r="EP73" s="277"/>
      <c r="EQ73" s="277"/>
      <c r="ER73" s="277"/>
      <c r="ES73" s="314"/>
      <c r="ET73" s="315"/>
      <c r="EU73" s="315"/>
      <c r="EV73" s="315"/>
      <c r="EW73" s="315"/>
      <c r="EX73" s="315"/>
      <c r="EY73" s="315"/>
      <c r="EZ73" s="315"/>
      <c r="FA73" s="315"/>
      <c r="FB73" s="315"/>
      <c r="FC73" s="315"/>
      <c r="FD73" s="315"/>
      <c r="FE73" s="315"/>
    </row>
    <row r="74" spans="1:161" x14ac:dyDescent="0.25">
      <c r="A74" s="288"/>
      <c r="B74" s="288"/>
      <c r="C74" s="288"/>
      <c r="D74" s="288"/>
      <c r="E74" s="288"/>
      <c r="F74" s="288"/>
      <c r="G74" s="288"/>
      <c r="H74" s="288"/>
      <c r="I74" s="288"/>
      <c r="J74" s="288"/>
      <c r="K74" s="288"/>
      <c r="L74" s="288"/>
      <c r="M74" s="288"/>
      <c r="N74" s="288"/>
      <c r="O74" s="288"/>
      <c r="P74" s="288"/>
      <c r="Q74" s="288"/>
      <c r="R74" s="288"/>
      <c r="S74" s="288"/>
      <c r="T74" s="288"/>
      <c r="U74" s="288"/>
      <c r="V74" s="288"/>
      <c r="W74" s="288"/>
      <c r="X74" s="288"/>
      <c r="Y74" s="288"/>
      <c r="Z74" s="288"/>
      <c r="AA74" s="288"/>
      <c r="AB74" s="288"/>
      <c r="AC74" s="288"/>
      <c r="AD74" s="288"/>
      <c r="AE74" s="288"/>
      <c r="AF74" s="288"/>
      <c r="AG74" s="288"/>
      <c r="AH74" s="288"/>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c r="BV74" s="288"/>
      <c r="BW74" s="288"/>
      <c r="BX74" s="268"/>
      <c r="BY74" s="268"/>
      <c r="BZ74" s="268"/>
      <c r="CA74" s="268"/>
      <c r="CB74" s="268"/>
      <c r="CC74" s="268"/>
      <c r="CD74" s="268"/>
      <c r="CE74" s="268"/>
      <c r="CF74" s="268"/>
      <c r="CG74" s="268"/>
      <c r="CH74" s="268"/>
      <c r="CI74" s="268"/>
      <c r="CJ74" s="268"/>
      <c r="CK74" s="268"/>
      <c r="CL74" s="268"/>
      <c r="CM74" s="268"/>
      <c r="CN74" s="268"/>
      <c r="CO74" s="268"/>
      <c r="CP74" s="268"/>
      <c r="CQ74" s="268"/>
      <c r="CR74" s="268"/>
      <c r="CS74" s="275"/>
      <c r="CT74" s="275"/>
      <c r="CU74" s="275"/>
      <c r="CV74" s="275"/>
      <c r="CW74" s="275"/>
      <c r="CX74" s="275"/>
      <c r="CY74" s="275"/>
      <c r="CZ74" s="275"/>
      <c r="DA74" s="275"/>
      <c r="DB74" s="275"/>
      <c r="DC74" s="275"/>
      <c r="DD74" s="275"/>
      <c r="DE74" s="275"/>
      <c r="DF74" s="277"/>
      <c r="DG74" s="277"/>
      <c r="DH74" s="277"/>
      <c r="DI74" s="277"/>
      <c r="DJ74" s="277"/>
      <c r="DK74" s="277"/>
      <c r="DL74" s="277"/>
      <c r="DM74" s="277"/>
      <c r="DN74" s="277"/>
      <c r="DO74" s="277"/>
      <c r="DP74" s="277"/>
      <c r="DQ74" s="277"/>
      <c r="DR74" s="277"/>
      <c r="DS74" s="277"/>
      <c r="DT74" s="277"/>
      <c r="DU74" s="277"/>
      <c r="DV74" s="277"/>
      <c r="DW74" s="277"/>
      <c r="DX74" s="277"/>
      <c r="DY74" s="277"/>
      <c r="DZ74" s="277"/>
      <c r="EA74" s="277"/>
      <c r="EB74" s="277"/>
      <c r="EC74" s="277"/>
      <c r="ED74" s="277"/>
      <c r="EE74" s="277"/>
      <c r="EF74" s="277"/>
      <c r="EG74" s="277"/>
      <c r="EH74" s="277"/>
      <c r="EI74" s="277"/>
      <c r="EJ74" s="277"/>
      <c r="EK74" s="277"/>
      <c r="EL74" s="277"/>
      <c r="EM74" s="277"/>
      <c r="EN74" s="277"/>
      <c r="EO74" s="277"/>
      <c r="EP74" s="277"/>
      <c r="EQ74" s="277"/>
      <c r="ER74" s="277"/>
      <c r="ES74" s="315"/>
      <c r="ET74" s="315"/>
      <c r="EU74" s="315"/>
      <c r="EV74" s="315"/>
      <c r="EW74" s="315"/>
      <c r="EX74" s="315"/>
      <c r="EY74" s="315"/>
      <c r="EZ74" s="315"/>
      <c r="FA74" s="315"/>
      <c r="FB74" s="315"/>
      <c r="FC74" s="315"/>
      <c r="FD74" s="315"/>
      <c r="FE74" s="315"/>
    </row>
    <row r="75" spans="1:161" ht="12" x14ac:dyDescent="0.3">
      <c r="A75" s="287"/>
      <c r="B75" s="288"/>
      <c r="C75" s="288"/>
      <c r="D75" s="288"/>
      <c r="E75" s="288"/>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c r="BT75" s="288"/>
      <c r="BU75" s="288"/>
      <c r="BV75" s="288"/>
      <c r="BW75" s="288"/>
      <c r="BX75" s="268"/>
      <c r="BY75" s="268"/>
      <c r="BZ75" s="268"/>
      <c r="CA75" s="268"/>
      <c r="CB75" s="268"/>
      <c r="CC75" s="268"/>
      <c r="CD75" s="268"/>
      <c r="CE75" s="268"/>
      <c r="CF75" s="268"/>
      <c r="CG75" s="268"/>
      <c r="CH75" s="268"/>
      <c r="CI75" s="268"/>
      <c r="CJ75" s="268"/>
      <c r="CK75" s="268"/>
      <c r="CL75" s="268"/>
      <c r="CM75" s="268"/>
      <c r="CN75" s="268"/>
      <c r="CO75" s="268"/>
      <c r="CP75" s="268"/>
      <c r="CQ75" s="268"/>
      <c r="CR75" s="268"/>
      <c r="CS75" s="274"/>
      <c r="CT75" s="275"/>
      <c r="CU75" s="275"/>
      <c r="CV75" s="275"/>
      <c r="CW75" s="275"/>
      <c r="CX75" s="275"/>
      <c r="CY75" s="275"/>
      <c r="CZ75" s="275"/>
      <c r="DA75" s="275"/>
      <c r="DB75" s="275"/>
      <c r="DC75" s="275"/>
      <c r="DD75" s="275"/>
      <c r="DE75" s="275"/>
      <c r="DF75" s="276"/>
      <c r="DG75" s="277"/>
      <c r="DH75" s="277"/>
      <c r="DI75" s="277"/>
      <c r="DJ75" s="277"/>
      <c r="DK75" s="277"/>
      <c r="DL75" s="277"/>
      <c r="DM75" s="277"/>
      <c r="DN75" s="277"/>
      <c r="DO75" s="277"/>
      <c r="DP75" s="277"/>
      <c r="DQ75" s="277"/>
      <c r="DR75" s="277"/>
      <c r="DS75" s="276"/>
      <c r="DT75" s="277"/>
      <c r="DU75" s="277"/>
      <c r="DV75" s="277"/>
      <c r="DW75" s="277"/>
      <c r="DX75" s="277"/>
      <c r="DY75" s="277"/>
      <c r="DZ75" s="277"/>
      <c r="EA75" s="277"/>
      <c r="EB75" s="277"/>
      <c r="EC75" s="277"/>
      <c r="ED75" s="277"/>
      <c r="EE75" s="277"/>
      <c r="EF75" s="276"/>
      <c r="EG75" s="277"/>
      <c r="EH75" s="277"/>
      <c r="EI75" s="277"/>
      <c r="EJ75" s="277"/>
      <c r="EK75" s="277"/>
      <c r="EL75" s="277"/>
      <c r="EM75" s="277"/>
      <c r="EN75" s="277"/>
      <c r="EO75" s="277"/>
      <c r="EP75" s="277"/>
      <c r="EQ75" s="277"/>
      <c r="ER75" s="277"/>
      <c r="ES75" s="314"/>
      <c r="ET75" s="315"/>
      <c r="EU75" s="315"/>
      <c r="EV75" s="315"/>
      <c r="EW75" s="315"/>
      <c r="EX75" s="315"/>
      <c r="EY75" s="315"/>
      <c r="EZ75" s="315"/>
      <c r="FA75" s="315"/>
      <c r="FB75" s="315"/>
      <c r="FC75" s="315"/>
      <c r="FD75" s="315"/>
      <c r="FE75" s="315"/>
    </row>
    <row r="76" spans="1:161" ht="12" x14ac:dyDescent="0.3">
      <c r="A76" s="310" t="s">
        <v>404</v>
      </c>
      <c r="B76" s="311"/>
      <c r="C76" s="311"/>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11"/>
      <c r="AL76" s="311"/>
      <c r="AM76" s="311"/>
      <c r="AN76" s="311"/>
      <c r="AO76" s="311"/>
      <c r="AP76" s="311"/>
      <c r="AQ76" s="311"/>
      <c r="AR76" s="311"/>
      <c r="AS76" s="311"/>
      <c r="AT76" s="311"/>
      <c r="AU76" s="311"/>
      <c r="AV76" s="311"/>
      <c r="AW76" s="311"/>
      <c r="AX76" s="311"/>
      <c r="AY76" s="311"/>
      <c r="AZ76" s="311"/>
      <c r="BA76" s="311"/>
      <c r="BB76" s="311"/>
      <c r="BC76" s="311"/>
      <c r="BD76" s="311"/>
      <c r="BE76" s="311"/>
      <c r="BF76" s="311"/>
      <c r="BG76" s="311"/>
      <c r="BH76" s="311"/>
      <c r="BI76" s="311"/>
      <c r="BJ76" s="311"/>
      <c r="BK76" s="311"/>
      <c r="BL76" s="311"/>
      <c r="BM76" s="311"/>
      <c r="BN76" s="311"/>
      <c r="BO76" s="311"/>
      <c r="BP76" s="311"/>
      <c r="BQ76" s="311"/>
      <c r="BR76" s="311"/>
      <c r="BS76" s="311"/>
      <c r="BT76" s="311"/>
      <c r="BU76" s="311"/>
      <c r="BV76" s="311"/>
      <c r="BW76" s="311"/>
      <c r="BX76" s="268" t="s">
        <v>405</v>
      </c>
      <c r="BY76" s="268"/>
      <c r="BZ76" s="268"/>
      <c r="CA76" s="268"/>
      <c r="CB76" s="268"/>
      <c r="CC76" s="268"/>
      <c r="CD76" s="268"/>
      <c r="CE76" s="268"/>
      <c r="CF76" s="268" t="s">
        <v>127</v>
      </c>
      <c r="CG76" s="268"/>
      <c r="CH76" s="268"/>
      <c r="CI76" s="268"/>
      <c r="CJ76" s="268"/>
      <c r="CK76" s="268"/>
      <c r="CL76" s="268"/>
      <c r="CM76" s="268"/>
      <c r="CN76" s="268"/>
      <c r="CO76" s="268"/>
      <c r="CP76" s="268"/>
      <c r="CQ76" s="268"/>
      <c r="CR76" s="268"/>
      <c r="CS76" s="274"/>
      <c r="CT76" s="275"/>
      <c r="CU76" s="275"/>
      <c r="CV76" s="275"/>
      <c r="CW76" s="275"/>
      <c r="CX76" s="275"/>
      <c r="CY76" s="275"/>
      <c r="CZ76" s="275"/>
      <c r="DA76" s="275"/>
      <c r="DB76" s="275"/>
      <c r="DC76" s="275"/>
      <c r="DD76" s="275"/>
      <c r="DE76" s="275"/>
      <c r="DF76" s="276"/>
      <c r="DG76" s="277"/>
      <c r="DH76" s="277"/>
      <c r="DI76" s="277"/>
      <c r="DJ76" s="277"/>
      <c r="DK76" s="277"/>
      <c r="DL76" s="277"/>
      <c r="DM76" s="277"/>
      <c r="DN76" s="277"/>
      <c r="DO76" s="277"/>
      <c r="DP76" s="277"/>
      <c r="DQ76" s="277"/>
      <c r="DR76" s="277"/>
      <c r="DS76" s="276"/>
      <c r="DT76" s="277"/>
      <c r="DU76" s="277"/>
      <c r="DV76" s="277"/>
      <c r="DW76" s="277"/>
      <c r="DX76" s="277"/>
      <c r="DY76" s="277"/>
      <c r="DZ76" s="277"/>
      <c r="EA76" s="277"/>
      <c r="EB76" s="277"/>
      <c r="EC76" s="277"/>
      <c r="ED76" s="277"/>
      <c r="EE76" s="277"/>
      <c r="EF76" s="276"/>
      <c r="EG76" s="277"/>
      <c r="EH76" s="277"/>
      <c r="EI76" s="277"/>
      <c r="EJ76" s="277"/>
      <c r="EK76" s="277"/>
      <c r="EL76" s="277"/>
      <c r="EM76" s="277"/>
      <c r="EN76" s="277"/>
      <c r="EO76" s="277"/>
      <c r="EP76" s="277"/>
      <c r="EQ76" s="277"/>
      <c r="ER76" s="277"/>
      <c r="ES76" s="314"/>
      <c r="ET76" s="315"/>
      <c r="EU76" s="315"/>
      <c r="EV76" s="315"/>
      <c r="EW76" s="315"/>
      <c r="EX76" s="315"/>
      <c r="EY76" s="315"/>
      <c r="EZ76" s="315"/>
      <c r="FA76" s="315"/>
      <c r="FB76" s="315"/>
      <c r="FC76" s="315"/>
      <c r="FD76" s="315"/>
      <c r="FE76" s="315"/>
    </row>
    <row r="77" spans="1:161" ht="12" x14ac:dyDescent="0.25">
      <c r="A77" s="287" t="s">
        <v>406</v>
      </c>
      <c r="B77" s="288"/>
      <c r="C77" s="288"/>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c r="BR77" s="288"/>
      <c r="BS77" s="288"/>
      <c r="BT77" s="288"/>
      <c r="BU77" s="288"/>
      <c r="BV77" s="288"/>
      <c r="BW77" s="288"/>
      <c r="BX77" s="268" t="s">
        <v>407</v>
      </c>
      <c r="BY77" s="268"/>
      <c r="BZ77" s="268"/>
      <c r="CA77" s="268"/>
      <c r="CB77" s="268"/>
      <c r="CC77" s="268"/>
      <c r="CD77" s="268"/>
      <c r="CE77" s="268"/>
      <c r="CF77" s="268" t="s">
        <v>408</v>
      </c>
      <c r="CG77" s="268"/>
      <c r="CH77" s="268"/>
      <c r="CI77" s="268"/>
      <c r="CJ77" s="268"/>
      <c r="CK77" s="268"/>
      <c r="CL77" s="268"/>
      <c r="CM77" s="268"/>
      <c r="CN77" s="268"/>
      <c r="CO77" s="268"/>
      <c r="CP77" s="268"/>
      <c r="CQ77" s="268"/>
      <c r="CR77" s="268"/>
      <c r="CS77" s="274"/>
      <c r="CT77" s="275"/>
      <c r="CU77" s="275"/>
      <c r="CV77" s="275"/>
      <c r="CW77" s="275"/>
      <c r="CX77" s="275"/>
      <c r="CY77" s="275"/>
      <c r="CZ77" s="275"/>
      <c r="DA77" s="275"/>
      <c r="DB77" s="275"/>
      <c r="DC77" s="275"/>
      <c r="DD77" s="275"/>
      <c r="DE77" s="275"/>
      <c r="DF77" s="276"/>
      <c r="DG77" s="277"/>
      <c r="DH77" s="277"/>
      <c r="DI77" s="277"/>
      <c r="DJ77" s="277"/>
      <c r="DK77" s="277"/>
      <c r="DL77" s="277"/>
      <c r="DM77" s="277"/>
      <c r="DN77" s="277"/>
      <c r="DO77" s="277"/>
      <c r="DP77" s="277"/>
      <c r="DQ77" s="277"/>
      <c r="DR77" s="277"/>
      <c r="DS77" s="276"/>
      <c r="DT77" s="277"/>
      <c r="DU77" s="277"/>
      <c r="DV77" s="277"/>
      <c r="DW77" s="277"/>
      <c r="DX77" s="277"/>
      <c r="DY77" s="277"/>
      <c r="DZ77" s="277"/>
      <c r="EA77" s="277"/>
      <c r="EB77" s="277"/>
      <c r="EC77" s="277"/>
      <c r="ED77" s="277"/>
      <c r="EE77" s="277"/>
      <c r="EF77" s="276"/>
      <c r="EG77" s="277"/>
      <c r="EH77" s="277"/>
      <c r="EI77" s="277"/>
      <c r="EJ77" s="277"/>
      <c r="EK77" s="277"/>
      <c r="EL77" s="277"/>
      <c r="EM77" s="277"/>
      <c r="EN77" s="277"/>
      <c r="EO77" s="277"/>
      <c r="EP77" s="277"/>
      <c r="EQ77" s="277"/>
      <c r="ER77" s="277"/>
      <c r="ES77" s="278" t="s">
        <v>127</v>
      </c>
      <c r="ET77" s="278"/>
      <c r="EU77" s="278"/>
      <c r="EV77" s="278"/>
      <c r="EW77" s="278"/>
      <c r="EX77" s="278"/>
      <c r="EY77" s="278"/>
      <c r="EZ77" s="278"/>
      <c r="FA77" s="278"/>
      <c r="FB77" s="278"/>
      <c r="FC77" s="278"/>
      <c r="FD77" s="278"/>
      <c r="FE77" s="278"/>
    </row>
    <row r="78" spans="1:161" ht="12" x14ac:dyDescent="0.25">
      <c r="A78" s="287"/>
      <c r="B78" s="288"/>
      <c r="C78" s="288"/>
      <c r="D78" s="288"/>
      <c r="E78" s="288"/>
      <c r="F78" s="288"/>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8"/>
      <c r="BS78" s="288"/>
      <c r="BT78" s="288"/>
      <c r="BU78" s="288"/>
      <c r="BV78" s="288"/>
      <c r="BW78" s="288"/>
      <c r="BX78" s="268"/>
      <c r="BY78" s="268"/>
      <c r="BZ78" s="268"/>
      <c r="CA78" s="268"/>
      <c r="CB78" s="268"/>
      <c r="CC78" s="268"/>
      <c r="CD78" s="268"/>
      <c r="CE78" s="268"/>
      <c r="CF78" s="268"/>
      <c r="CG78" s="268"/>
      <c r="CH78" s="268"/>
      <c r="CI78" s="268"/>
      <c r="CJ78" s="268"/>
      <c r="CK78" s="268"/>
      <c r="CL78" s="268"/>
      <c r="CM78" s="268"/>
      <c r="CN78" s="268"/>
      <c r="CO78" s="268"/>
      <c r="CP78" s="268"/>
      <c r="CQ78" s="268"/>
      <c r="CR78" s="268"/>
      <c r="CS78" s="274"/>
      <c r="CT78" s="275"/>
      <c r="CU78" s="275"/>
      <c r="CV78" s="275"/>
      <c r="CW78" s="275"/>
      <c r="CX78" s="275"/>
      <c r="CY78" s="275"/>
      <c r="CZ78" s="275"/>
      <c r="DA78" s="275"/>
      <c r="DB78" s="275"/>
      <c r="DC78" s="275"/>
      <c r="DD78" s="275"/>
      <c r="DE78" s="275"/>
      <c r="DF78" s="318"/>
      <c r="DG78" s="319"/>
      <c r="DH78" s="319"/>
      <c r="DI78" s="319"/>
      <c r="DJ78" s="319"/>
      <c r="DK78" s="319"/>
      <c r="DL78" s="319"/>
      <c r="DM78" s="319"/>
      <c r="DN78" s="319"/>
      <c r="DO78" s="319"/>
      <c r="DP78" s="319"/>
      <c r="DQ78" s="319"/>
      <c r="DR78" s="320"/>
      <c r="DS78" s="318"/>
      <c r="DT78" s="319"/>
      <c r="DU78" s="319"/>
      <c r="DV78" s="319"/>
      <c r="DW78" s="319"/>
      <c r="DX78" s="319"/>
      <c r="DY78" s="319"/>
      <c r="DZ78" s="319"/>
      <c r="EA78" s="319"/>
      <c r="EB78" s="319"/>
      <c r="EC78" s="319"/>
      <c r="ED78" s="319"/>
      <c r="EE78" s="320"/>
      <c r="EF78" s="318"/>
      <c r="EG78" s="319"/>
      <c r="EH78" s="319"/>
      <c r="EI78" s="319"/>
      <c r="EJ78" s="319"/>
      <c r="EK78" s="319"/>
      <c r="EL78" s="319"/>
      <c r="EM78" s="319"/>
      <c r="EN78" s="319"/>
      <c r="EO78" s="319"/>
      <c r="EP78" s="319"/>
      <c r="EQ78" s="319"/>
      <c r="ER78" s="320"/>
      <c r="ES78" s="278"/>
      <c r="ET78" s="278"/>
      <c r="EU78" s="278"/>
      <c r="EV78" s="278"/>
      <c r="EW78" s="278"/>
      <c r="EX78" s="278"/>
      <c r="EY78" s="278"/>
      <c r="EZ78" s="278"/>
      <c r="FA78" s="278"/>
      <c r="FB78" s="278"/>
      <c r="FC78" s="278"/>
      <c r="FD78" s="278"/>
      <c r="FE78" s="278"/>
    </row>
    <row r="79" spans="1:161" ht="12" x14ac:dyDescent="0.25">
      <c r="A79" s="327" t="s">
        <v>285</v>
      </c>
      <c r="B79" s="327"/>
      <c r="C79" s="327"/>
      <c r="D79" s="327"/>
      <c r="E79" s="327"/>
      <c r="F79" s="327"/>
      <c r="G79" s="327"/>
      <c r="H79" s="327"/>
      <c r="I79" s="327"/>
      <c r="J79" s="327"/>
      <c r="K79" s="327"/>
      <c r="L79" s="327"/>
      <c r="M79" s="327"/>
      <c r="N79" s="327"/>
      <c r="O79" s="327"/>
      <c r="P79" s="327"/>
      <c r="Q79" s="327"/>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27"/>
      <c r="AY79" s="327"/>
      <c r="AZ79" s="327"/>
      <c r="BA79" s="327"/>
      <c r="BB79" s="327"/>
      <c r="BC79" s="327"/>
      <c r="BD79" s="327"/>
      <c r="BE79" s="327"/>
      <c r="BF79" s="327"/>
      <c r="BG79" s="327"/>
      <c r="BH79" s="327"/>
      <c r="BI79" s="327"/>
      <c r="BJ79" s="327"/>
      <c r="BK79" s="327"/>
      <c r="BL79" s="327"/>
      <c r="BM79" s="327"/>
      <c r="BN79" s="327"/>
      <c r="BO79" s="327"/>
      <c r="BP79" s="327"/>
      <c r="BQ79" s="327"/>
      <c r="BR79" s="327"/>
      <c r="BS79" s="327"/>
      <c r="BT79" s="327"/>
      <c r="BU79" s="327"/>
      <c r="BV79" s="327"/>
      <c r="BW79" s="327"/>
      <c r="BX79" s="321" t="s">
        <v>409</v>
      </c>
      <c r="BY79" s="321"/>
      <c r="BZ79" s="321"/>
      <c r="CA79" s="321"/>
      <c r="CB79" s="321"/>
      <c r="CC79" s="321"/>
      <c r="CD79" s="321"/>
      <c r="CE79" s="321"/>
      <c r="CF79" s="321" t="s">
        <v>127</v>
      </c>
      <c r="CG79" s="321"/>
      <c r="CH79" s="321"/>
      <c r="CI79" s="321"/>
      <c r="CJ79" s="321"/>
      <c r="CK79" s="321"/>
      <c r="CL79" s="321"/>
      <c r="CM79" s="321"/>
      <c r="CN79" s="321"/>
      <c r="CO79" s="321"/>
      <c r="CP79" s="321"/>
      <c r="CQ79" s="321"/>
      <c r="CR79" s="321"/>
      <c r="CS79" s="322">
        <v>200</v>
      </c>
      <c r="CT79" s="275"/>
      <c r="CU79" s="275"/>
      <c r="CV79" s="275"/>
      <c r="CW79" s="275"/>
      <c r="CX79" s="275"/>
      <c r="CY79" s="275"/>
      <c r="CZ79" s="275"/>
      <c r="DA79" s="275"/>
      <c r="DB79" s="275"/>
      <c r="DC79" s="275"/>
      <c r="DD79" s="275"/>
      <c r="DE79" s="275"/>
      <c r="DF79" s="323">
        <f>DF80+DF102+DF112+DF96</f>
        <v>27177327.169999998</v>
      </c>
      <c r="DG79" s="277"/>
      <c r="DH79" s="277"/>
      <c r="DI79" s="277"/>
      <c r="DJ79" s="277"/>
      <c r="DK79" s="277"/>
      <c r="DL79" s="277"/>
      <c r="DM79" s="277"/>
      <c r="DN79" s="277"/>
      <c r="DO79" s="277"/>
      <c r="DP79" s="277"/>
      <c r="DQ79" s="277"/>
      <c r="DR79" s="277"/>
      <c r="DS79" s="323">
        <f t="shared" ref="DS79" si="18">DS80+DS102+DS112</f>
        <v>25974037</v>
      </c>
      <c r="DT79" s="277"/>
      <c r="DU79" s="277"/>
      <c r="DV79" s="277"/>
      <c r="DW79" s="277"/>
      <c r="DX79" s="277"/>
      <c r="DY79" s="277"/>
      <c r="DZ79" s="277"/>
      <c r="EA79" s="277"/>
      <c r="EB79" s="277"/>
      <c r="EC79" s="277"/>
      <c r="ED79" s="277"/>
      <c r="EE79" s="277"/>
      <c r="EF79" s="323">
        <f t="shared" ref="EF79" si="19">EF80+EF102+EF112</f>
        <v>25922977</v>
      </c>
      <c r="EG79" s="277"/>
      <c r="EH79" s="277"/>
      <c r="EI79" s="277"/>
      <c r="EJ79" s="277"/>
      <c r="EK79" s="277"/>
      <c r="EL79" s="277"/>
      <c r="EM79" s="277"/>
      <c r="EN79" s="277"/>
      <c r="EO79" s="277"/>
      <c r="EP79" s="277"/>
      <c r="EQ79" s="277"/>
      <c r="ER79" s="277"/>
      <c r="ES79" s="324"/>
      <c r="ET79" s="324"/>
      <c r="EU79" s="324"/>
      <c r="EV79" s="324"/>
      <c r="EW79" s="324"/>
      <c r="EX79" s="324"/>
      <c r="EY79" s="324"/>
      <c r="EZ79" s="324"/>
      <c r="FA79" s="324"/>
      <c r="FB79" s="324"/>
      <c r="FC79" s="324"/>
      <c r="FD79" s="324"/>
      <c r="FE79" s="324"/>
    </row>
    <row r="80" spans="1:161" ht="12" x14ac:dyDescent="0.25">
      <c r="A80" s="272" t="s">
        <v>410</v>
      </c>
      <c r="B80" s="273"/>
      <c r="C80" s="273"/>
      <c r="D80" s="273"/>
      <c r="E80" s="273"/>
      <c r="F80" s="273"/>
      <c r="G80" s="273"/>
      <c r="H80" s="273"/>
      <c r="I80" s="273"/>
      <c r="J80" s="273"/>
      <c r="K80" s="273"/>
      <c r="L80" s="273"/>
      <c r="M80" s="273"/>
      <c r="N80" s="273"/>
      <c r="O80" s="273"/>
      <c r="P80" s="27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73"/>
      <c r="BR80" s="273"/>
      <c r="BS80" s="273"/>
      <c r="BT80" s="273"/>
      <c r="BU80" s="273"/>
      <c r="BV80" s="273"/>
      <c r="BW80" s="273"/>
      <c r="BX80" s="268" t="s">
        <v>411</v>
      </c>
      <c r="BY80" s="268"/>
      <c r="BZ80" s="268"/>
      <c r="CA80" s="268"/>
      <c r="CB80" s="268"/>
      <c r="CC80" s="268"/>
      <c r="CD80" s="268"/>
      <c r="CE80" s="268"/>
      <c r="CF80" s="268" t="s">
        <v>127</v>
      </c>
      <c r="CG80" s="268"/>
      <c r="CH80" s="268"/>
      <c r="CI80" s="268"/>
      <c r="CJ80" s="268"/>
      <c r="CK80" s="268"/>
      <c r="CL80" s="268"/>
      <c r="CM80" s="268"/>
      <c r="CN80" s="268"/>
      <c r="CO80" s="268"/>
      <c r="CP80" s="268"/>
      <c r="CQ80" s="268"/>
      <c r="CR80" s="268"/>
      <c r="CS80" s="325" t="s">
        <v>412</v>
      </c>
      <c r="CT80" s="326"/>
      <c r="CU80" s="326"/>
      <c r="CV80" s="326"/>
      <c r="CW80" s="326"/>
      <c r="CX80" s="326"/>
      <c r="CY80" s="326"/>
      <c r="CZ80" s="326"/>
      <c r="DA80" s="326"/>
      <c r="DB80" s="326"/>
      <c r="DC80" s="326"/>
      <c r="DD80" s="326"/>
      <c r="DE80" s="326"/>
      <c r="DF80" s="276">
        <f>DF81+DF82+DF83+DF84+DF85</f>
        <v>16653250</v>
      </c>
      <c r="DG80" s="277"/>
      <c r="DH80" s="277"/>
      <c r="DI80" s="277"/>
      <c r="DJ80" s="277"/>
      <c r="DK80" s="277"/>
      <c r="DL80" s="277"/>
      <c r="DM80" s="277"/>
      <c r="DN80" s="277"/>
      <c r="DO80" s="277"/>
      <c r="DP80" s="277"/>
      <c r="DQ80" s="277"/>
      <c r="DR80" s="277"/>
      <c r="DS80" s="276">
        <f t="shared" ref="DS80" si="20">DS81+DS82+DS83+DS84+DS85</f>
        <v>16698510</v>
      </c>
      <c r="DT80" s="277"/>
      <c r="DU80" s="277"/>
      <c r="DV80" s="277"/>
      <c r="DW80" s="277"/>
      <c r="DX80" s="277"/>
      <c r="DY80" s="277"/>
      <c r="DZ80" s="277"/>
      <c r="EA80" s="277"/>
      <c r="EB80" s="277"/>
      <c r="EC80" s="277"/>
      <c r="ED80" s="277"/>
      <c r="EE80" s="277"/>
      <c r="EF80" s="276">
        <f t="shared" ref="EF80" si="21">EF81+EF82+EF83+EF84+EF85</f>
        <v>16647450</v>
      </c>
      <c r="EG80" s="277"/>
      <c r="EH80" s="277"/>
      <c r="EI80" s="277"/>
      <c r="EJ80" s="277"/>
      <c r="EK80" s="277"/>
      <c r="EL80" s="277"/>
      <c r="EM80" s="277"/>
      <c r="EN80" s="277"/>
      <c r="EO80" s="277"/>
      <c r="EP80" s="277"/>
      <c r="EQ80" s="277"/>
      <c r="ER80" s="277"/>
      <c r="ES80" s="278" t="s">
        <v>127</v>
      </c>
      <c r="ET80" s="278"/>
      <c r="EU80" s="278"/>
      <c r="EV80" s="278"/>
      <c r="EW80" s="278"/>
      <c r="EX80" s="278"/>
      <c r="EY80" s="278"/>
      <c r="EZ80" s="278"/>
      <c r="FA80" s="278"/>
      <c r="FB80" s="278"/>
      <c r="FC80" s="278"/>
      <c r="FD80" s="278"/>
      <c r="FE80" s="278"/>
    </row>
    <row r="81" spans="1:181" ht="22.5" customHeight="1" x14ac:dyDescent="0.35">
      <c r="A81" s="287" t="s">
        <v>413</v>
      </c>
      <c r="B81" s="288"/>
      <c r="C81" s="288"/>
      <c r="D81" s="288"/>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c r="BV81" s="288"/>
      <c r="BW81" s="288"/>
      <c r="BX81" s="268" t="s">
        <v>414</v>
      </c>
      <c r="BY81" s="268"/>
      <c r="BZ81" s="268"/>
      <c r="CA81" s="268"/>
      <c r="CB81" s="268"/>
      <c r="CC81" s="268"/>
      <c r="CD81" s="268"/>
      <c r="CE81" s="268"/>
      <c r="CF81" s="268" t="s">
        <v>415</v>
      </c>
      <c r="CG81" s="268"/>
      <c r="CH81" s="268"/>
      <c r="CI81" s="268"/>
      <c r="CJ81" s="268"/>
      <c r="CK81" s="268"/>
      <c r="CL81" s="268"/>
      <c r="CM81" s="268"/>
      <c r="CN81" s="268"/>
      <c r="CO81" s="268"/>
      <c r="CP81" s="268"/>
      <c r="CQ81" s="268"/>
      <c r="CR81" s="268"/>
      <c r="CS81" s="316">
        <v>211</v>
      </c>
      <c r="CT81" s="317"/>
      <c r="CU81" s="317"/>
      <c r="CV81" s="317"/>
      <c r="CW81" s="317"/>
      <c r="CX81" s="317"/>
      <c r="CY81" s="317"/>
      <c r="CZ81" s="317"/>
      <c r="DA81" s="317"/>
      <c r="DB81" s="317"/>
      <c r="DC81" s="317"/>
      <c r="DD81" s="317"/>
      <c r="DE81" s="317"/>
      <c r="DF81" s="318">
        <f>12102198.42+440000</f>
        <v>12542198.42</v>
      </c>
      <c r="DG81" s="319"/>
      <c r="DH81" s="319"/>
      <c r="DI81" s="319"/>
      <c r="DJ81" s="319"/>
      <c r="DK81" s="319"/>
      <c r="DL81" s="319"/>
      <c r="DM81" s="319"/>
      <c r="DN81" s="319"/>
      <c r="DO81" s="319"/>
      <c r="DP81" s="319"/>
      <c r="DQ81" s="319"/>
      <c r="DR81" s="320"/>
      <c r="DS81" s="318">
        <f>11392200.92+1260000</f>
        <v>12652200.92</v>
      </c>
      <c r="DT81" s="319"/>
      <c r="DU81" s="319"/>
      <c r="DV81" s="319"/>
      <c r="DW81" s="319"/>
      <c r="DX81" s="319"/>
      <c r="DY81" s="319"/>
      <c r="DZ81" s="319"/>
      <c r="EA81" s="319"/>
      <c r="EB81" s="319"/>
      <c r="EC81" s="319"/>
      <c r="ED81" s="319"/>
      <c r="EE81" s="320"/>
      <c r="EF81" s="318">
        <f>11391400.92+1260000</f>
        <v>12651400.92</v>
      </c>
      <c r="EG81" s="319"/>
      <c r="EH81" s="319"/>
      <c r="EI81" s="319"/>
      <c r="EJ81" s="319"/>
      <c r="EK81" s="319"/>
      <c r="EL81" s="319"/>
      <c r="EM81" s="319"/>
      <c r="EN81" s="319"/>
      <c r="EO81" s="319"/>
      <c r="EP81" s="319"/>
      <c r="EQ81" s="319"/>
      <c r="ER81" s="320"/>
      <c r="ES81" s="278" t="s">
        <v>127</v>
      </c>
      <c r="ET81" s="278"/>
      <c r="EU81" s="278"/>
      <c r="EV81" s="278"/>
      <c r="EW81" s="278"/>
      <c r="EX81" s="278"/>
      <c r="EY81" s="278"/>
      <c r="EZ81" s="278"/>
      <c r="FA81" s="278"/>
      <c r="FB81" s="278"/>
      <c r="FC81" s="278"/>
      <c r="FD81" s="278"/>
      <c r="FE81" s="278"/>
      <c r="FM81"/>
      <c r="FN81"/>
      <c r="FO81"/>
      <c r="FP81"/>
      <c r="FQ81"/>
      <c r="FR81"/>
      <c r="FS81"/>
      <c r="FT81"/>
      <c r="FU81"/>
      <c r="FV81"/>
      <c r="FW81"/>
      <c r="FX81"/>
      <c r="FY81"/>
    </row>
    <row r="82" spans="1:181" ht="12" customHeight="1" x14ac:dyDescent="0.35">
      <c r="A82" s="287" t="s">
        <v>416</v>
      </c>
      <c r="B82" s="288"/>
      <c r="C82" s="288"/>
      <c r="D82" s="288"/>
      <c r="E82" s="288"/>
      <c r="F82" s="288"/>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c r="BT82" s="288"/>
      <c r="BU82" s="288"/>
      <c r="BV82" s="288"/>
      <c r="BW82" s="288"/>
      <c r="BX82" s="268" t="s">
        <v>414</v>
      </c>
      <c r="BY82" s="268"/>
      <c r="BZ82" s="268"/>
      <c r="CA82" s="268"/>
      <c r="CB82" s="268"/>
      <c r="CC82" s="268"/>
      <c r="CD82" s="268"/>
      <c r="CE82" s="268"/>
      <c r="CF82" s="268" t="s">
        <v>415</v>
      </c>
      <c r="CG82" s="268"/>
      <c r="CH82" s="268"/>
      <c r="CI82" s="268"/>
      <c r="CJ82" s="268"/>
      <c r="CK82" s="268"/>
      <c r="CL82" s="268"/>
      <c r="CM82" s="268"/>
      <c r="CN82" s="268"/>
      <c r="CO82" s="268"/>
      <c r="CP82" s="268"/>
      <c r="CQ82" s="268"/>
      <c r="CR82" s="268"/>
      <c r="CS82" s="316">
        <v>266</v>
      </c>
      <c r="CT82" s="317"/>
      <c r="CU82" s="317"/>
      <c r="CV82" s="317"/>
      <c r="CW82" s="317"/>
      <c r="CX82" s="317"/>
      <c r="CY82" s="317"/>
      <c r="CZ82" s="317"/>
      <c r="DA82" s="317"/>
      <c r="DB82" s="317"/>
      <c r="DC82" s="317"/>
      <c r="DD82" s="317"/>
      <c r="DE82" s="317"/>
      <c r="DF82" s="318">
        <v>58400</v>
      </c>
      <c r="DG82" s="319"/>
      <c r="DH82" s="319"/>
      <c r="DI82" s="319"/>
      <c r="DJ82" s="319"/>
      <c r="DK82" s="319"/>
      <c r="DL82" s="319"/>
      <c r="DM82" s="319"/>
      <c r="DN82" s="319"/>
      <c r="DO82" s="319"/>
      <c r="DP82" s="319"/>
      <c r="DQ82" s="319"/>
      <c r="DR82" s="320"/>
      <c r="DS82" s="318">
        <v>58400</v>
      </c>
      <c r="DT82" s="319"/>
      <c r="DU82" s="319"/>
      <c r="DV82" s="319"/>
      <c r="DW82" s="319"/>
      <c r="DX82" s="319"/>
      <c r="DY82" s="319"/>
      <c r="DZ82" s="319"/>
      <c r="EA82" s="319"/>
      <c r="EB82" s="319"/>
      <c r="EC82" s="319"/>
      <c r="ED82" s="319"/>
      <c r="EE82" s="320"/>
      <c r="EF82" s="318">
        <v>58400</v>
      </c>
      <c r="EG82" s="319"/>
      <c r="EH82" s="319"/>
      <c r="EI82" s="319"/>
      <c r="EJ82" s="319"/>
      <c r="EK82" s="319"/>
      <c r="EL82" s="319"/>
      <c r="EM82" s="319"/>
      <c r="EN82" s="319"/>
      <c r="EO82" s="319"/>
      <c r="EP82" s="319"/>
      <c r="EQ82" s="319"/>
      <c r="ER82" s="320"/>
      <c r="ES82" s="278" t="s">
        <v>127</v>
      </c>
      <c r="ET82" s="278"/>
      <c r="EU82" s="278"/>
      <c r="EV82" s="278"/>
      <c r="EW82" s="278"/>
      <c r="EX82" s="278"/>
      <c r="EY82" s="278"/>
      <c r="EZ82" s="278"/>
      <c r="FA82" s="278"/>
      <c r="FB82" s="278"/>
      <c r="FC82" s="278"/>
      <c r="FD82" s="278"/>
      <c r="FE82" s="278"/>
      <c r="FM82"/>
      <c r="FN82"/>
      <c r="FO82"/>
      <c r="FP82"/>
      <c r="FQ82"/>
      <c r="FR82"/>
      <c r="FS82"/>
      <c r="FT82"/>
      <c r="FU82"/>
      <c r="FV82"/>
      <c r="FW82"/>
      <c r="FX82"/>
      <c r="FY82"/>
    </row>
    <row r="83" spans="1:181" ht="19.5" customHeight="1" x14ac:dyDescent="0.35">
      <c r="A83" s="287" t="s">
        <v>286</v>
      </c>
      <c r="B83" s="288"/>
      <c r="C83" s="288"/>
      <c r="D83" s="288"/>
      <c r="E83" s="288"/>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c r="BT83" s="288"/>
      <c r="BU83" s="288"/>
      <c r="BV83" s="288"/>
      <c r="BW83" s="288"/>
      <c r="BX83" s="268" t="s">
        <v>417</v>
      </c>
      <c r="BY83" s="268"/>
      <c r="BZ83" s="268"/>
      <c r="CA83" s="268"/>
      <c r="CB83" s="268"/>
      <c r="CC83" s="268"/>
      <c r="CD83" s="268"/>
      <c r="CE83" s="268"/>
      <c r="CF83" s="268" t="s">
        <v>418</v>
      </c>
      <c r="CG83" s="268"/>
      <c r="CH83" s="268"/>
      <c r="CI83" s="268"/>
      <c r="CJ83" s="268"/>
      <c r="CK83" s="268"/>
      <c r="CL83" s="268"/>
      <c r="CM83" s="268"/>
      <c r="CN83" s="268"/>
      <c r="CO83" s="268"/>
      <c r="CP83" s="268"/>
      <c r="CQ83" s="268"/>
      <c r="CR83" s="268"/>
      <c r="CS83" s="316">
        <v>266</v>
      </c>
      <c r="CT83" s="317"/>
      <c r="CU83" s="317"/>
      <c r="CV83" s="317"/>
      <c r="CW83" s="317"/>
      <c r="CX83" s="317"/>
      <c r="CY83" s="317"/>
      <c r="CZ83" s="317"/>
      <c r="DA83" s="317"/>
      <c r="DB83" s="317"/>
      <c r="DC83" s="317"/>
      <c r="DD83" s="317"/>
      <c r="DE83" s="317"/>
      <c r="DF83" s="318">
        <f>170000+78000</f>
        <v>248000</v>
      </c>
      <c r="DG83" s="319"/>
      <c r="DH83" s="319"/>
      <c r="DI83" s="319"/>
      <c r="DJ83" s="319"/>
      <c r="DK83" s="319"/>
      <c r="DL83" s="319"/>
      <c r="DM83" s="319"/>
      <c r="DN83" s="319"/>
      <c r="DO83" s="319"/>
      <c r="DP83" s="319"/>
      <c r="DQ83" s="319"/>
      <c r="DR83" s="320"/>
      <c r="DS83" s="318">
        <v>150000</v>
      </c>
      <c r="DT83" s="319"/>
      <c r="DU83" s="319"/>
      <c r="DV83" s="319"/>
      <c r="DW83" s="319"/>
      <c r="DX83" s="319"/>
      <c r="DY83" s="319"/>
      <c r="DZ83" s="319"/>
      <c r="EA83" s="319"/>
      <c r="EB83" s="319"/>
      <c r="EC83" s="319"/>
      <c r="ED83" s="319"/>
      <c r="EE83" s="320"/>
      <c r="EF83" s="318">
        <v>100000</v>
      </c>
      <c r="EG83" s="319"/>
      <c r="EH83" s="319"/>
      <c r="EI83" s="319"/>
      <c r="EJ83" s="319"/>
      <c r="EK83" s="319"/>
      <c r="EL83" s="319"/>
      <c r="EM83" s="319"/>
      <c r="EN83" s="319"/>
      <c r="EO83" s="319"/>
      <c r="EP83" s="319"/>
      <c r="EQ83" s="319"/>
      <c r="ER83" s="320"/>
      <c r="ES83" s="278" t="s">
        <v>127</v>
      </c>
      <c r="ET83" s="278"/>
      <c r="EU83" s="278"/>
      <c r="EV83" s="278"/>
      <c r="EW83" s="278"/>
      <c r="EX83" s="278"/>
      <c r="EY83" s="278"/>
      <c r="EZ83" s="278"/>
      <c r="FA83" s="278"/>
      <c r="FB83" s="278"/>
      <c r="FC83" s="278"/>
      <c r="FD83" s="278"/>
      <c r="FE83" s="278"/>
      <c r="FM83"/>
      <c r="FN83"/>
      <c r="FO83"/>
      <c r="FP83"/>
      <c r="FQ83"/>
      <c r="FR83"/>
      <c r="FS83"/>
      <c r="FT83"/>
      <c r="FU83"/>
      <c r="FV83"/>
      <c r="FW83"/>
      <c r="FX83"/>
      <c r="FY83"/>
    </row>
    <row r="84" spans="1:181" ht="19.5" customHeight="1" x14ac:dyDescent="0.35">
      <c r="A84" s="287" t="s">
        <v>286</v>
      </c>
      <c r="B84" s="288"/>
      <c r="C84" s="288"/>
      <c r="D84" s="288"/>
      <c r="E84" s="288"/>
      <c r="F84" s="288"/>
      <c r="G84" s="288"/>
      <c r="H84" s="288"/>
      <c r="I84" s="288"/>
      <c r="J84" s="288"/>
      <c r="K84" s="288"/>
      <c r="L84" s="288"/>
      <c r="M84" s="288"/>
      <c r="N84" s="288"/>
      <c r="O84" s="288"/>
      <c r="P84" s="288"/>
      <c r="Q84" s="288"/>
      <c r="R84" s="288"/>
      <c r="S84" s="288"/>
      <c r="T84" s="288"/>
      <c r="U84" s="288"/>
      <c r="V84" s="288"/>
      <c r="W84" s="288"/>
      <c r="X84" s="288"/>
      <c r="Y84" s="288"/>
      <c r="Z84" s="288"/>
      <c r="AA84" s="288"/>
      <c r="AB84" s="288"/>
      <c r="AC84" s="288"/>
      <c r="AD84" s="288"/>
      <c r="AE84" s="288"/>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c r="BV84" s="288"/>
      <c r="BW84" s="288"/>
      <c r="BX84" s="268" t="s">
        <v>417</v>
      </c>
      <c r="BY84" s="268"/>
      <c r="BZ84" s="268"/>
      <c r="CA84" s="268"/>
      <c r="CB84" s="268"/>
      <c r="CC84" s="268"/>
      <c r="CD84" s="268"/>
      <c r="CE84" s="268"/>
      <c r="CF84" s="268" t="s">
        <v>418</v>
      </c>
      <c r="CG84" s="268"/>
      <c r="CH84" s="268"/>
      <c r="CI84" s="268"/>
      <c r="CJ84" s="268"/>
      <c r="CK84" s="268"/>
      <c r="CL84" s="268"/>
      <c r="CM84" s="268"/>
      <c r="CN84" s="268"/>
      <c r="CO84" s="268"/>
      <c r="CP84" s="268"/>
      <c r="CQ84" s="268"/>
      <c r="CR84" s="268"/>
      <c r="CS84" s="316">
        <v>296</v>
      </c>
      <c r="CT84" s="317"/>
      <c r="CU84" s="317"/>
      <c r="CV84" s="317"/>
      <c r="CW84" s="317"/>
      <c r="CX84" s="317"/>
      <c r="CY84" s="317"/>
      <c r="CZ84" s="317"/>
      <c r="DA84" s="317"/>
      <c r="DB84" s="317"/>
      <c r="DC84" s="317"/>
      <c r="DD84" s="317"/>
      <c r="DE84" s="317"/>
      <c r="DF84" s="318">
        <v>0</v>
      </c>
      <c r="DG84" s="319"/>
      <c r="DH84" s="319"/>
      <c r="DI84" s="319"/>
      <c r="DJ84" s="319"/>
      <c r="DK84" s="319"/>
      <c r="DL84" s="319"/>
      <c r="DM84" s="319"/>
      <c r="DN84" s="319"/>
      <c r="DO84" s="319"/>
      <c r="DP84" s="319"/>
      <c r="DQ84" s="319"/>
      <c r="DR84" s="320"/>
      <c r="DS84" s="318">
        <v>0</v>
      </c>
      <c r="DT84" s="319"/>
      <c r="DU84" s="319"/>
      <c r="DV84" s="319"/>
      <c r="DW84" s="319"/>
      <c r="DX84" s="319"/>
      <c r="DY84" s="319"/>
      <c r="DZ84" s="319"/>
      <c r="EA84" s="319"/>
      <c r="EB84" s="319"/>
      <c r="EC84" s="319"/>
      <c r="ED84" s="319"/>
      <c r="EE84" s="320"/>
      <c r="EF84" s="318">
        <v>0</v>
      </c>
      <c r="EG84" s="319"/>
      <c r="EH84" s="319"/>
      <c r="EI84" s="319"/>
      <c r="EJ84" s="319"/>
      <c r="EK84" s="319"/>
      <c r="EL84" s="319"/>
      <c r="EM84" s="319"/>
      <c r="EN84" s="319"/>
      <c r="EO84" s="319"/>
      <c r="EP84" s="319"/>
      <c r="EQ84" s="319"/>
      <c r="ER84" s="320"/>
      <c r="ES84" s="278" t="s">
        <v>127</v>
      </c>
      <c r="ET84" s="278"/>
      <c r="EU84" s="278"/>
      <c r="EV84" s="278"/>
      <c r="EW84" s="278"/>
      <c r="EX84" s="278"/>
      <c r="EY84" s="278"/>
      <c r="EZ84" s="278"/>
      <c r="FA84" s="278"/>
      <c r="FB84" s="278"/>
      <c r="FC84" s="278"/>
      <c r="FD84" s="278"/>
      <c r="FE84" s="278"/>
      <c r="FM84"/>
      <c r="FN84"/>
      <c r="FO84"/>
      <c r="FP84"/>
      <c r="FQ84"/>
      <c r="FR84"/>
      <c r="FS84"/>
      <c r="FT84"/>
      <c r="FU84"/>
      <c r="FV84"/>
      <c r="FW84"/>
      <c r="FX84"/>
      <c r="FY84"/>
    </row>
    <row r="85" spans="1:181" ht="21.75" customHeight="1" x14ac:dyDescent="0.35">
      <c r="A85" s="287" t="s">
        <v>287</v>
      </c>
      <c r="B85" s="288"/>
      <c r="C85" s="288"/>
      <c r="D85" s="288"/>
      <c r="E85" s="288"/>
      <c r="F85" s="288"/>
      <c r="G85" s="288"/>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E85" s="288"/>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68" t="s">
        <v>419</v>
      </c>
      <c r="BY85" s="268"/>
      <c r="BZ85" s="268"/>
      <c r="CA85" s="268"/>
      <c r="CB85" s="268"/>
      <c r="CC85" s="268"/>
      <c r="CD85" s="268"/>
      <c r="CE85" s="268"/>
      <c r="CF85" s="268" t="s">
        <v>420</v>
      </c>
      <c r="CG85" s="268"/>
      <c r="CH85" s="268"/>
      <c r="CI85" s="268"/>
      <c r="CJ85" s="268"/>
      <c r="CK85" s="268"/>
      <c r="CL85" s="268"/>
      <c r="CM85" s="268"/>
      <c r="CN85" s="268"/>
      <c r="CO85" s="268"/>
      <c r="CP85" s="268"/>
      <c r="CQ85" s="268"/>
      <c r="CR85" s="268"/>
      <c r="CS85" s="316"/>
      <c r="CT85" s="317"/>
      <c r="CU85" s="317"/>
      <c r="CV85" s="317"/>
      <c r="CW85" s="317"/>
      <c r="CX85" s="317"/>
      <c r="CY85" s="317"/>
      <c r="CZ85" s="317"/>
      <c r="DA85" s="317"/>
      <c r="DB85" s="317"/>
      <c r="DC85" s="317"/>
      <c r="DD85" s="317"/>
      <c r="DE85" s="317"/>
      <c r="DF85" s="318">
        <f>DF86+DF87</f>
        <v>3804651.58</v>
      </c>
      <c r="DG85" s="319"/>
      <c r="DH85" s="319"/>
      <c r="DI85" s="319"/>
      <c r="DJ85" s="319"/>
      <c r="DK85" s="319"/>
      <c r="DL85" s="319"/>
      <c r="DM85" s="319"/>
      <c r="DN85" s="319"/>
      <c r="DO85" s="319"/>
      <c r="DP85" s="319"/>
      <c r="DQ85" s="319"/>
      <c r="DR85" s="320"/>
      <c r="DS85" s="318">
        <f t="shared" ref="DS85" si="22">DS86+DS87</f>
        <v>3837909.08</v>
      </c>
      <c r="DT85" s="319"/>
      <c r="DU85" s="319"/>
      <c r="DV85" s="319"/>
      <c r="DW85" s="319"/>
      <c r="DX85" s="319"/>
      <c r="DY85" s="319"/>
      <c r="DZ85" s="319"/>
      <c r="EA85" s="319"/>
      <c r="EB85" s="319"/>
      <c r="EC85" s="319"/>
      <c r="ED85" s="319"/>
      <c r="EE85" s="320"/>
      <c r="EF85" s="318">
        <f t="shared" ref="EF85" si="23">EF86+EF87</f>
        <v>3837649.08</v>
      </c>
      <c r="EG85" s="319"/>
      <c r="EH85" s="319"/>
      <c r="EI85" s="319"/>
      <c r="EJ85" s="319"/>
      <c r="EK85" s="319"/>
      <c r="EL85" s="319"/>
      <c r="EM85" s="319"/>
      <c r="EN85" s="319"/>
      <c r="EO85" s="319"/>
      <c r="EP85" s="319"/>
      <c r="EQ85" s="319"/>
      <c r="ER85" s="320"/>
      <c r="ES85" s="278" t="s">
        <v>127</v>
      </c>
      <c r="ET85" s="278"/>
      <c r="EU85" s="278"/>
      <c r="EV85" s="278"/>
      <c r="EW85" s="278"/>
      <c r="EX85" s="278"/>
      <c r="EY85" s="278"/>
      <c r="EZ85" s="278"/>
      <c r="FA85" s="278"/>
      <c r="FB85" s="278"/>
      <c r="FC85" s="278"/>
      <c r="FD85" s="278"/>
      <c r="FE85" s="278"/>
      <c r="FM85"/>
      <c r="FN85"/>
      <c r="FO85"/>
      <c r="FP85"/>
      <c r="FQ85"/>
      <c r="FR85"/>
      <c r="FS85"/>
      <c r="FT85"/>
      <c r="FU85"/>
      <c r="FV85"/>
      <c r="FW85"/>
      <c r="FX85"/>
      <c r="FY85"/>
    </row>
    <row r="86" spans="1:181" ht="21.75" customHeight="1" x14ac:dyDescent="0.35">
      <c r="A86" s="287" t="s">
        <v>421</v>
      </c>
      <c r="B86" s="288"/>
      <c r="C86" s="288"/>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c r="BT86" s="288"/>
      <c r="BU86" s="288"/>
      <c r="BV86" s="288"/>
      <c r="BW86" s="288"/>
      <c r="BX86" s="268" t="s">
        <v>419</v>
      </c>
      <c r="BY86" s="268"/>
      <c r="BZ86" s="268"/>
      <c r="CA86" s="268"/>
      <c r="CB86" s="268"/>
      <c r="CC86" s="268"/>
      <c r="CD86" s="268"/>
      <c r="CE86" s="268"/>
      <c r="CF86" s="268" t="s">
        <v>420</v>
      </c>
      <c r="CG86" s="268"/>
      <c r="CH86" s="268"/>
      <c r="CI86" s="268"/>
      <c r="CJ86" s="268"/>
      <c r="CK86" s="268"/>
      <c r="CL86" s="268"/>
      <c r="CM86" s="268"/>
      <c r="CN86" s="268"/>
      <c r="CO86" s="268"/>
      <c r="CP86" s="268"/>
      <c r="CQ86" s="268"/>
      <c r="CR86" s="268"/>
      <c r="CS86" s="316">
        <v>296</v>
      </c>
      <c r="CT86" s="317"/>
      <c r="CU86" s="317"/>
      <c r="CV86" s="317"/>
      <c r="CW86" s="317"/>
      <c r="CX86" s="317"/>
      <c r="CY86" s="317"/>
      <c r="CZ86" s="317"/>
      <c r="DA86" s="317"/>
      <c r="DB86" s="317"/>
      <c r="DC86" s="317"/>
      <c r="DD86" s="317"/>
      <c r="DE86" s="317"/>
      <c r="DF86" s="318">
        <v>0</v>
      </c>
      <c r="DG86" s="319"/>
      <c r="DH86" s="319"/>
      <c r="DI86" s="319"/>
      <c r="DJ86" s="319"/>
      <c r="DK86" s="319"/>
      <c r="DL86" s="319"/>
      <c r="DM86" s="319"/>
      <c r="DN86" s="319"/>
      <c r="DO86" s="319"/>
      <c r="DP86" s="319"/>
      <c r="DQ86" s="319"/>
      <c r="DR86" s="320"/>
      <c r="DS86" s="318">
        <v>0</v>
      </c>
      <c r="DT86" s="319"/>
      <c r="DU86" s="319"/>
      <c r="DV86" s="319"/>
      <c r="DW86" s="319"/>
      <c r="DX86" s="319"/>
      <c r="DY86" s="319"/>
      <c r="DZ86" s="319"/>
      <c r="EA86" s="319"/>
      <c r="EB86" s="319"/>
      <c r="EC86" s="319"/>
      <c r="ED86" s="319"/>
      <c r="EE86" s="320"/>
      <c r="EF86" s="318">
        <v>0</v>
      </c>
      <c r="EG86" s="319"/>
      <c r="EH86" s="319"/>
      <c r="EI86" s="319"/>
      <c r="EJ86" s="319"/>
      <c r="EK86" s="319"/>
      <c r="EL86" s="319"/>
      <c r="EM86" s="319"/>
      <c r="EN86" s="319"/>
      <c r="EO86" s="319"/>
      <c r="EP86" s="319"/>
      <c r="EQ86" s="319"/>
      <c r="ER86" s="320"/>
      <c r="ES86" s="278" t="s">
        <v>127</v>
      </c>
      <c r="ET86" s="278"/>
      <c r="EU86" s="278"/>
      <c r="EV86" s="278"/>
      <c r="EW86" s="278"/>
      <c r="EX86" s="278"/>
      <c r="EY86" s="278"/>
      <c r="EZ86" s="278"/>
      <c r="FA86" s="278"/>
      <c r="FB86" s="278"/>
      <c r="FC86" s="278"/>
      <c r="FD86" s="278"/>
      <c r="FE86" s="278"/>
      <c r="FM86"/>
      <c r="FN86"/>
      <c r="FO86"/>
      <c r="FP86"/>
      <c r="FQ86"/>
      <c r="FR86"/>
      <c r="FS86"/>
      <c r="FT86"/>
      <c r="FU86"/>
      <c r="FV86"/>
      <c r="FW86"/>
      <c r="FX86"/>
      <c r="FY86"/>
    </row>
    <row r="87" spans="1:181" ht="22.5" customHeight="1" x14ac:dyDescent="0.35">
      <c r="A87" s="287" t="s">
        <v>288</v>
      </c>
      <c r="B87" s="288"/>
      <c r="C87" s="288"/>
      <c r="D87" s="288"/>
      <c r="E87" s="288"/>
      <c r="F87" s="288"/>
      <c r="G87" s="288"/>
      <c r="H87" s="288"/>
      <c r="I87" s="288"/>
      <c r="J87" s="288"/>
      <c r="K87" s="288"/>
      <c r="L87" s="288"/>
      <c r="M87" s="288"/>
      <c r="N87" s="288"/>
      <c r="O87" s="288"/>
      <c r="P87" s="288"/>
      <c r="Q87" s="288"/>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c r="BT87" s="288"/>
      <c r="BU87" s="288"/>
      <c r="BV87" s="288"/>
      <c r="BW87" s="288"/>
      <c r="BX87" s="268" t="s">
        <v>422</v>
      </c>
      <c r="BY87" s="268"/>
      <c r="BZ87" s="268"/>
      <c r="CA87" s="268"/>
      <c r="CB87" s="268"/>
      <c r="CC87" s="268"/>
      <c r="CD87" s="268"/>
      <c r="CE87" s="268"/>
      <c r="CF87" s="268" t="s">
        <v>423</v>
      </c>
      <c r="CG87" s="268"/>
      <c r="CH87" s="268"/>
      <c r="CI87" s="268"/>
      <c r="CJ87" s="268"/>
      <c r="CK87" s="268"/>
      <c r="CL87" s="268"/>
      <c r="CM87" s="268"/>
      <c r="CN87" s="268"/>
      <c r="CO87" s="268"/>
      <c r="CP87" s="268"/>
      <c r="CQ87" s="268"/>
      <c r="CR87" s="268"/>
      <c r="CS87" s="316">
        <v>213</v>
      </c>
      <c r="CT87" s="317"/>
      <c r="CU87" s="317"/>
      <c r="CV87" s="317"/>
      <c r="CW87" s="317"/>
      <c r="CX87" s="317"/>
      <c r="CY87" s="317"/>
      <c r="CZ87" s="317"/>
      <c r="DA87" s="317"/>
      <c r="DB87" s="317"/>
      <c r="DC87" s="317"/>
      <c r="DD87" s="317"/>
      <c r="DE87" s="317"/>
      <c r="DF87" s="318">
        <f>DF88</f>
        <v>3804651.58</v>
      </c>
      <c r="DG87" s="319"/>
      <c r="DH87" s="319"/>
      <c r="DI87" s="319"/>
      <c r="DJ87" s="319"/>
      <c r="DK87" s="319"/>
      <c r="DL87" s="319"/>
      <c r="DM87" s="319"/>
      <c r="DN87" s="319"/>
      <c r="DO87" s="319"/>
      <c r="DP87" s="319"/>
      <c r="DQ87" s="319"/>
      <c r="DR87" s="320"/>
      <c r="DS87" s="318">
        <f t="shared" ref="DS87" si="24">DS88</f>
        <v>3837909.08</v>
      </c>
      <c r="DT87" s="319"/>
      <c r="DU87" s="319"/>
      <c r="DV87" s="319"/>
      <c r="DW87" s="319"/>
      <c r="DX87" s="319"/>
      <c r="DY87" s="319"/>
      <c r="DZ87" s="319"/>
      <c r="EA87" s="319"/>
      <c r="EB87" s="319"/>
      <c r="EC87" s="319"/>
      <c r="ED87" s="319"/>
      <c r="EE87" s="320"/>
      <c r="EF87" s="318">
        <f t="shared" ref="EF87" si="25">EF88</f>
        <v>3837649.08</v>
      </c>
      <c r="EG87" s="319"/>
      <c r="EH87" s="319"/>
      <c r="EI87" s="319"/>
      <c r="EJ87" s="319"/>
      <c r="EK87" s="319"/>
      <c r="EL87" s="319"/>
      <c r="EM87" s="319"/>
      <c r="EN87" s="319"/>
      <c r="EO87" s="319"/>
      <c r="EP87" s="319"/>
      <c r="EQ87" s="319"/>
      <c r="ER87" s="320"/>
      <c r="ES87" s="278" t="s">
        <v>127</v>
      </c>
      <c r="ET87" s="278"/>
      <c r="EU87" s="278"/>
      <c r="EV87" s="278"/>
      <c r="EW87" s="278"/>
      <c r="EX87" s="278"/>
      <c r="EY87" s="278"/>
      <c r="EZ87" s="278"/>
      <c r="FA87" s="278"/>
      <c r="FB87" s="278"/>
      <c r="FC87" s="278"/>
      <c r="FD87" s="278"/>
      <c r="FE87" s="278"/>
      <c r="FM87"/>
      <c r="FN87"/>
      <c r="FO87"/>
      <c r="FP87"/>
      <c r="FQ87"/>
      <c r="FR87"/>
      <c r="FS87"/>
      <c r="FT87"/>
      <c r="FU87"/>
      <c r="FV87"/>
      <c r="FW87"/>
      <c r="FX87"/>
      <c r="FY87"/>
    </row>
    <row r="88" spans="1:181" ht="14.5" x14ac:dyDescent="0.35">
      <c r="A88" s="283" t="s">
        <v>424</v>
      </c>
      <c r="B88" s="284"/>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68" t="s">
        <v>425</v>
      </c>
      <c r="BY88" s="268"/>
      <c r="BZ88" s="268"/>
      <c r="CA88" s="268"/>
      <c r="CB88" s="268"/>
      <c r="CC88" s="268"/>
      <c r="CD88" s="268"/>
      <c r="CE88" s="268"/>
      <c r="CF88" s="268" t="s">
        <v>423</v>
      </c>
      <c r="CG88" s="268"/>
      <c r="CH88" s="268"/>
      <c r="CI88" s="268"/>
      <c r="CJ88" s="268"/>
      <c r="CK88" s="268"/>
      <c r="CL88" s="268"/>
      <c r="CM88" s="268"/>
      <c r="CN88" s="268"/>
      <c r="CO88" s="268"/>
      <c r="CP88" s="268"/>
      <c r="CQ88" s="268"/>
      <c r="CR88" s="268"/>
      <c r="CS88" s="316">
        <v>213</v>
      </c>
      <c r="CT88" s="317"/>
      <c r="CU88" s="317"/>
      <c r="CV88" s="317"/>
      <c r="CW88" s="317"/>
      <c r="CX88" s="317"/>
      <c r="CY88" s="317"/>
      <c r="CZ88" s="317"/>
      <c r="DA88" s="317"/>
      <c r="DB88" s="317"/>
      <c r="DC88" s="317"/>
      <c r="DD88" s="317"/>
      <c r="DE88" s="317"/>
      <c r="DF88" s="318">
        <f>3671751.58+132900</f>
        <v>3804651.58</v>
      </c>
      <c r="DG88" s="319"/>
      <c r="DH88" s="319"/>
      <c r="DI88" s="319"/>
      <c r="DJ88" s="319"/>
      <c r="DK88" s="319"/>
      <c r="DL88" s="319"/>
      <c r="DM88" s="319"/>
      <c r="DN88" s="319"/>
      <c r="DO88" s="319"/>
      <c r="DP88" s="319"/>
      <c r="DQ88" s="319"/>
      <c r="DR88" s="320"/>
      <c r="DS88" s="318">
        <f>3457409.08+380500</f>
        <v>3837909.08</v>
      </c>
      <c r="DT88" s="319"/>
      <c r="DU88" s="319"/>
      <c r="DV88" s="319"/>
      <c r="DW88" s="319"/>
      <c r="DX88" s="319"/>
      <c r="DY88" s="319"/>
      <c r="DZ88" s="319"/>
      <c r="EA88" s="319"/>
      <c r="EB88" s="319"/>
      <c r="EC88" s="319"/>
      <c r="ED88" s="319"/>
      <c r="EE88" s="320"/>
      <c r="EF88" s="318">
        <f>3457149.08+380500</f>
        <v>3837649.08</v>
      </c>
      <c r="EG88" s="319"/>
      <c r="EH88" s="319"/>
      <c r="EI88" s="319"/>
      <c r="EJ88" s="319"/>
      <c r="EK88" s="319"/>
      <c r="EL88" s="319"/>
      <c r="EM88" s="319"/>
      <c r="EN88" s="319"/>
      <c r="EO88" s="319"/>
      <c r="EP88" s="319"/>
      <c r="EQ88" s="319"/>
      <c r="ER88" s="320"/>
      <c r="ES88" s="278" t="s">
        <v>127</v>
      </c>
      <c r="ET88" s="278"/>
      <c r="EU88" s="278"/>
      <c r="EV88" s="278"/>
      <c r="EW88" s="278"/>
      <c r="EX88" s="278"/>
      <c r="EY88" s="278"/>
      <c r="EZ88" s="278"/>
      <c r="FA88" s="278"/>
      <c r="FB88" s="278"/>
      <c r="FC88" s="278"/>
      <c r="FD88" s="278"/>
      <c r="FE88" s="278"/>
      <c r="FM88"/>
      <c r="FN88"/>
      <c r="FO88"/>
      <c r="FP88"/>
      <c r="FQ88"/>
      <c r="FR88"/>
      <c r="FS88"/>
      <c r="FT88"/>
      <c r="FU88"/>
      <c r="FV88"/>
      <c r="FW88"/>
      <c r="FX88"/>
      <c r="FY88"/>
    </row>
    <row r="89" spans="1:181" ht="12" customHeight="1" x14ac:dyDescent="0.25">
      <c r="A89" s="283" t="s">
        <v>289</v>
      </c>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68" t="s">
        <v>426</v>
      </c>
      <c r="BY89" s="268"/>
      <c r="BZ89" s="268"/>
      <c r="CA89" s="268"/>
      <c r="CB89" s="268"/>
      <c r="CC89" s="268"/>
      <c r="CD89" s="268"/>
      <c r="CE89" s="268"/>
      <c r="CF89" s="268" t="s">
        <v>423</v>
      </c>
      <c r="CG89" s="268"/>
      <c r="CH89" s="268"/>
      <c r="CI89" s="268"/>
      <c r="CJ89" s="268"/>
      <c r="CK89" s="268"/>
      <c r="CL89" s="268"/>
      <c r="CM89" s="268"/>
      <c r="CN89" s="268"/>
      <c r="CO89" s="268"/>
      <c r="CP89" s="268"/>
      <c r="CQ89" s="268"/>
      <c r="CR89" s="268"/>
      <c r="CS89" s="274"/>
      <c r="CT89" s="275"/>
      <c r="CU89" s="275"/>
      <c r="CV89" s="275"/>
      <c r="CW89" s="275"/>
      <c r="CX89" s="275"/>
      <c r="CY89" s="275"/>
      <c r="CZ89" s="275"/>
      <c r="DA89" s="275"/>
      <c r="DB89" s="275"/>
      <c r="DC89" s="275"/>
      <c r="DD89" s="275"/>
      <c r="DE89" s="275"/>
      <c r="DF89" s="276"/>
      <c r="DG89" s="277"/>
      <c r="DH89" s="277"/>
      <c r="DI89" s="277"/>
      <c r="DJ89" s="277"/>
      <c r="DK89" s="277"/>
      <c r="DL89" s="277"/>
      <c r="DM89" s="277"/>
      <c r="DN89" s="277"/>
      <c r="DO89" s="277"/>
      <c r="DP89" s="277"/>
      <c r="DQ89" s="277"/>
      <c r="DR89" s="277"/>
      <c r="DS89" s="276"/>
      <c r="DT89" s="277"/>
      <c r="DU89" s="277"/>
      <c r="DV89" s="277"/>
      <c r="DW89" s="277"/>
      <c r="DX89" s="277"/>
      <c r="DY89" s="277"/>
      <c r="DZ89" s="277"/>
      <c r="EA89" s="277"/>
      <c r="EB89" s="277"/>
      <c r="EC89" s="277"/>
      <c r="ED89" s="277"/>
      <c r="EE89" s="277"/>
      <c r="EF89" s="276"/>
      <c r="EG89" s="277"/>
      <c r="EH89" s="277"/>
      <c r="EI89" s="277"/>
      <c r="EJ89" s="277"/>
      <c r="EK89" s="277"/>
      <c r="EL89" s="277"/>
      <c r="EM89" s="277"/>
      <c r="EN89" s="277"/>
      <c r="EO89" s="277"/>
      <c r="EP89" s="277"/>
      <c r="EQ89" s="277"/>
      <c r="ER89" s="277"/>
      <c r="ES89" s="278" t="s">
        <v>127</v>
      </c>
      <c r="ET89" s="278"/>
      <c r="EU89" s="278"/>
      <c r="EV89" s="278"/>
      <c r="EW89" s="278"/>
      <c r="EX89" s="278"/>
      <c r="EY89" s="278"/>
      <c r="EZ89" s="278"/>
      <c r="FA89" s="278"/>
      <c r="FB89" s="278"/>
      <c r="FC89" s="278"/>
      <c r="FD89" s="278"/>
      <c r="FE89" s="278"/>
    </row>
    <row r="90" spans="1:181" ht="24" customHeight="1" x14ac:dyDescent="0.25">
      <c r="A90" s="287" t="s">
        <v>290</v>
      </c>
      <c r="B90" s="288"/>
      <c r="C90" s="288"/>
      <c r="D90" s="288"/>
      <c r="E90" s="288"/>
      <c r="F90" s="288"/>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c r="BR90" s="288"/>
      <c r="BS90" s="288"/>
      <c r="BT90" s="288"/>
      <c r="BU90" s="288"/>
      <c r="BV90" s="288"/>
      <c r="BW90" s="288"/>
      <c r="BX90" s="268" t="s">
        <v>427</v>
      </c>
      <c r="BY90" s="268"/>
      <c r="BZ90" s="268"/>
      <c r="CA90" s="268"/>
      <c r="CB90" s="268"/>
      <c r="CC90" s="268"/>
      <c r="CD90" s="268"/>
      <c r="CE90" s="268"/>
      <c r="CF90" s="268" t="s">
        <v>428</v>
      </c>
      <c r="CG90" s="268"/>
      <c r="CH90" s="268"/>
      <c r="CI90" s="268"/>
      <c r="CJ90" s="268"/>
      <c r="CK90" s="268"/>
      <c r="CL90" s="268"/>
      <c r="CM90" s="268"/>
      <c r="CN90" s="268"/>
      <c r="CO90" s="268"/>
      <c r="CP90" s="268"/>
      <c r="CQ90" s="268"/>
      <c r="CR90" s="268"/>
      <c r="CS90" s="274"/>
      <c r="CT90" s="275"/>
      <c r="CU90" s="275"/>
      <c r="CV90" s="275"/>
      <c r="CW90" s="275"/>
      <c r="CX90" s="275"/>
      <c r="CY90" s="275"/>
      <c r="CZ90" s="275"/>
      <c r="DA90" s="275"/>
      <c r="DB90" s="275"/>
      <c r="DC90" s="275"/>
      <c r="DD90" s="275"/>
      <c r="DE90" s="275"/>
      <c r="DF90" s="276"/>
      <c r="DG90" s="277"/>
      <c r="DH90" s="277"/>
      <c r="DI90" s="277"/>
      <c r="DJ90" s="277"/>
      <c r="DK90" s="277"/>
      <c r="DL90" s="277"/>
      <c r="DM90" s="277"/>
      <c r="DN90" s="277"/>
      <c r="DO90" s="277"/>
      <c r="DP90" s="277"/>
      <c r="DQ90" s="277"/>
      <c r="DR90" s="277"/>
      <c r="DS90" s="276"/>
      <c r="DT90" s="277"/>
      <c r="DU90" s="277"/>
      <c r="DV90" s="277"/>
      <c r="DW90" s="277"/>
      <c r="DX90" s="277"/>
      <c r="DY90" s="277"/>
      <c r="DZ90" s="277"/>
      <c r="EA90" s="277"/>
      <c r="EB90" s="277"/>
      <c r="EC90" s="277"/>
      <c r="ED90" s="277"/>
      <c r="EE90" s="277"/>
      <c r="EF90" s="276"/>
      <c r="EG90" s="277"/>
      <c r="EH90" s="277"/>
      <c r="EI90" s="277"/>
      <c r="EJ90" s="277"/>
      <c r="EK90" s="277"/>
      <c r="EL90" s="277"/>
      <c r="EM90" s="277"/>
      <c r="EN90" s="277"/>
      <c r="EO90" s="277"/>
      <c r="EP90" s="277"/>
      <c r="EQ90" s="277"/>
      <c r="ER90" s="277"/>
      <c r="ES90" s="278" t="s">
        <v>127</v>
      </c>
      <c r="ET90" s="278"/>
      <c r="EU90" s="278"/>
      <c r="EV90" s="278"/>
      <c r="EW90" s="278"/>
      <c r="EX90" s="278"/>
      <c r="EY90" s="278"/>
      <c r="EZ90" s="278"/>
      <c r="FA90" s="278"/>
      <c r="FB90" s="278"/>
      <c r="FC90" s="278"/>
      <c r="FD90" s="278"/>
      <c r="FE90" s="278"/>
    </row>
    <row r="91" spans="1:181" ht="24" customHeight="1" x14ac:dyDescent="0.25">
      <c r="A91" s="287" t="s">
        <v>291</v>
      </c>
      <c r="B91" s="288"/>
      <c r="C91" s="288"/>
      <c r="D91" s="288"/>
      <c r="E91" s="288"/>
      <c r="F91" s="28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c r="BR91" s="288"/>
      <c r="BS91" s="288"/>
      <c r="BT91" s="288"/>
      <c r="BU91" s="288"/>
      <c r="BV91" s="288"/>
      <c r="BW91" s="288"/>
      <c r="BX91" s="268" t="s">
        <v>429</v>
      </c>
      <c r="BY91" s="268"/>
      <c r="BZ91" s="268"/>
      <c r="CA91" s="268"/>
      <c r="CB91" s="268"/>
      <c r="CC91" s="268"/>
      <c r="CD91" s="268"/>
      <c r="CE91" s="268"/>
      <c r="CF91" s="268" t="s">
        <v>430</v>
      </c>
      <c r="CG91" s="268"/>
      <c r="CH91" s="268"/>
      <c r="CI91" s="268"/>
      <c r="CJ91" s="268"/>
      <c r="CK91" s="268"/>
      <c r="CL91" s="268"/>
      <c r="CM91" s="268"/>
      <c r="CN91" s="268"/>
      <c r="CO91" s="268"/>
      <c r="CP91" s="268"/>
      <c r="CQ91" s="268"/>
      <c r="CR91" s="268"/>
      <c r="CS91" s="274"/>
      <c r="CT91" s="275"/>
      <c r="CU91" s="275"/>
      <c r="CV91" s="275"/>
      <c r="CW91" s="275"/>
      <c r="CX91" s="275"/>
      <c r="CY91" s="275"/>
      <c r="CZ91" s="275"/>
      <c r="DA91" s="275"/>
      <c r="DB91" s="275"/>
      <c r="DC91" s="275"/>
      <c r="DD91" s="275"/>
      <c r="DE91" s="275"/>
      <c r="DF91" s="276"/>
      <c r="DG91" s="277"/>
      <c r="DH91" s="277"/>
      <c r="DI91" s="277"/>
      <c r="DJ91" s="277"/>
      <c r="DK91" s="277"/>
      <c r="DL91" s="277"/>
      <c r="DM91" s="277"/>
      <c r="DN91" s="277"/>
      <c r="DO91" s="277"/>
      <c r="DP91" s="277"/>
      <c r="DQ91" s="277"/>
      <c r="DR91" s="277"/>
      <c r="DS91" s="276"/>
      <c r="DT91" s="277"/>
      <c r="DU91" s="277"/>
      <c r="DV91" s="277"/>
      <c r="DW91" s="277"/>
      <c r="DX91" s="277"/>
      <c r="DY91" s="277"/>
      <c r="DZ91" s="277"/>
      <c r="EA91" s="277"/>
      <c r="EB91" s="277"/>
      <c r="EC91" s="277"/>
      <c r="ED91" s="277"/>
      <c r="EE91" s="277"/>
      <c r="EF91" s="276"/>
      <c r="EG91" s="277"/>
      <c r="EH91" s="277"/>
      <c r="EI91" s="277"/>
      <c r="EJ91" s="277"/>
      <c r="EK91" s="277"/>
      <c r="EL91" s="277"/>
      <c r="EM91" s="277"/>
      <c r="EN91" s="277"/>
      <c r="EO91" s="277"/>
      <c r="EP91" s="277"/>
      <c r="EQ91" s="277"/>
      <c r="ER91" s="277"/>
      <c r="ES91" s="278" t="s">
        <v>127</v>
      </c>
      <c r="ET91" s="278"/>
      <c r="EU91" s="278"/>
      <c r="EV91" s="278"/>
      <c r="EW91" s="278"/>
      <c r="EX91" s="278"/>
      <c r="EY91" s="278"/>
      <c r="EZ91" s="278"/>
      <c r="FA91" s="278"/>
      <c r="FB91" s="278"/>
      <c r="FC91" s="278"/>
      <c r="FD91" s="278"/>
      <c r="FE91" s="278"/>
    </row>
    <row r="92" spans="1:181" ht="24" customHeight="1" x14ac:dyDescent="0.25">
      <c r="A92" s="287" t="s">
        <v>292</v>
      </c>
      <c r="B92" s="288"/>
      <c r="C92" s="288"/>
      <c r="D92" s="288"/>
      <c r="E92" s="288"/>
      <c r="F92" s="288"/>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c r="BR92" s="288"/>
      <c r="BS92" s="288"/>
      <c r="BT92" s="288"/>
      <c r="BU92" s="288"/>
      <c r="BV92" s="288"/>
      <c r="BW92" s="288"/>
      <c r="BX92" s="268" t="s">
        <v>431</v>
      </c>
      <c r="BY92" s="268"/>
      <c r="BZ92" s="268"/>
      <c r="CA92" s="268"/>
      <c r="CB92" s="268"/>
      <c r="CC92" s="268"/>
      <c r="CD92" s="268"/>
      <c r="CE92" s="268"/>
      <c r="CF92" s="268" t="s">
        <v>432</v>
      </c>
      <c r="CG92" s="268"/>
      <c r="CH92" s="268"/>
      <c r="CI92" s="268"/>
      <c r="CJ92" s="268"/>
      <c r="CK92" s="268"/>
      <c r="CL92" s="268"/>
      <c r="CM92" s="268"/>
      <c r="CN92" s="268"/>
      <c r="CO92" s="268"/>
      <c r="CP92" s="268"/>
      <c r="CQ92" s="268"/>
      <c r="CR92" s="268"/>
      <c r="CS92" s="274"/>
      <c r="CT92" s="275"/>
      <c r="CU92" s="275"/>
      <c r="CV92" s="275"/>
      <c r="CW92" s="275"/>
      <c r="CX92" s="275"/>
      <c r="CY92" s="275"/>
      <c r="CZ92" s="275"/>
      <c r="DA92" s="275"/>
      <c r="DB92" s="275"/>
      <c r="DC92" s="275"/>
      <c r="DD92" s="275"/>
      <c r="DE92" s="275"/>
      <c r="DF92" s="276"/>
      <c r="DG92" s="277"/>
      <c r="DH92" s="277"/>
      <c r="DI92" s="277"/>
      <c r="DJ92" s="277"/>
      <c r="DK92" s="277"/>
      <c r="DL92" s="277"/>
      <c r="DM92" s="277"/>
      <c r="DN92" s="277"/>
      <c r="DO92" s="277"/>
      <c r="DP92" s="277"/>
      <c r="DQ92" s="277"/>
      <c r="DR92" s="277"/>
      <c r="DS92" s="276"/>
      <c r="DT92" s="277"/>
      <c r="DU92" s="277"/>
      <c r="DV92" s="277"/>
      <c r="DW92" s="277"/>
      <c r="DX92" s="277"/>
      <c r="DY92" s="277"/>
      <c r="DZ92" s="277"/>
      <c r="EA92" s="277"/>
      <c r="EB92" s="277"/>
      <c r="EC92" s="277"/>
      <c r="ED92" s="277"/>
      <c r="EE92" s="277"/>
      <c r="EF92" s="276"/>
      <c r="EG92" s="277"/>
      <c r="EH92" s="277"/>
      <c r="EI92" s="277"/>
      <c r="EJ92" s="277"/>
      <c r="EK92" s="277"/>
      <c r="EL92" s="277"/>
      <c r="EM92" s="277"/>
      <c r="EN92" s="277"/>
      <c r="EO92" s="277"/>
      <c r="EP92" s="277"/>
      <c r="EQ92" s="277"/>
      <c r="ER92" s="277"/>
      <c r="ES92" s="278" t="s">
        <v>127</v>
      </c>
      <c r="ET92" s="278"/>
      <c r="EU92" s="278"/>
      <c r="EV92" s="278"/>
      <c r="EW92" s="278"/>
      <c r="EX92" s="278"/>
      <c r="EY92" s="278"/>
      <c r="EZ92" s="278"/>
      <c r="FA92" s="278"/>
      <c r="FB92" s="278"/>
      <c r="FC92" s="278"/>
      <c r="FD92" s="278"/>
      <c r="FE92" s="278"/>
    </row>
    <row r="93" spans="1:181" ht="12" x14ac:dyDescent="0.25">
      <c r="A93" s="283" t="s">
        <v>433</v>
      </c>
      <c r="B93" s="284"/>
      <c r="C93" s="284"/>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68" t="s">
        <v>434</v>
      </c>
      <c r="BY93" s="268"/>
      <c r="BZ93" s="268"/>
      <c r="CA93" s="268"/>
      <c r="CB93" s="268"/>
      <c r="CC93" s="268"/>
      <c r="CD93" s="268"/>
      <c r="CE93" s="268"/>
      <c r="CF93" s="268" t="s">
        <v>432</v>
      </c>
      <c r="CG93" s="268"/>
      <c r="CH93" s="268"/>
      <c r="CI93" s="268"/>
      <c r="CJ93" s="268"/>
      <c r="CK93" s="268"/>
      <c r="CL93" s="268"/>
      <c r="CM93" s="268"/>
      <c r="CN93" s="268"/>
      <c r="CO93" s="268"/>
      <c r="CP93" s="268"/>
      <c r="CQ93" s="268"/>
      <c r="CR93" s="268"/>
      <c r="CS93" s="274"/>
      <c r="CT93" s="275"/>
      <c r="CU93" s="275"/>
      <c r="CV93" s="275"/>
      <c r="CW93" s="275"/>
      <c r="CX93" s="275"/>
      <c r="CY93" s="275"/>
      <c r="CZ93" s="275"/>
      <c r="DA93" s="275"/>
      <c r="DB93" s="275"/>
      <c r="DC93" s="275"/>
      <c r="DD93" s="275"/>
      <c r="DE93" s="275"/>
      <c r="DF93" s="276"/>
      <c r="DG93" s="277"/>
      <c r="DH93" s="277"/>
      <c r="DI93" s="277"/>
      <c r="DJ93" s="277"/>
      <c r="DK93" s="277"/>
      <c r="DL93" s="277"/>
      <c r="DM93" s="277"/>
      <c r="DN93" s="277"/>
      <c r="DO93" s="277"/>
      <c r="DP93" s="277"/>
      <c r="DQ93" s="277"/>
      <c r="DR93" s="277"/>
      <c r="DS93" s="276"/>
      <c r="DT93" s="277"/>
      <c r="DU93" s="277"/>
      <c r="DV93" s="277"/>
      <c r="DW93" s="277"/>
      <c r="DX93" s="277"/>
      <c r="DY93" s="277"/>
      <c r="DZ93" s="277"/>
      <c r="EA93" s="277"/>
      <c r="EB93" s="277"/>
      <c r="EC93" s="277"/>
      <c r="ED93" s="277"/>
      <c r="EE93" s="277"/>
      <c r="EF93" s="276"/>
      <c r="EG93" s="277"/>
      <c r="EH93" s="277"/>
      <c r="EI93" s="277"/>
      <c r="EJ93" s="277"/>
      <c r="EK93" s="277"/>
      <c r="EL93" s="277"/>
      <c r="EM93" s="277"/>
      <c r="EN93" s="277"/>
      <c r="EO93" s="277"/>
      <c r="EP93" s="277"/>
      <c r="EQ93" s="277"/>
      <c r="ER93" s="277"/>
      <c r="ES93" s="278" t="s">
        <v>127</v>
      </c>
      <c r="ET93" s="278"/>
      <c r="EU93" s="278"/>
      <c r="EV93" s="278"/>
      <c r="EW93" s="278"/>
      <c r="EX93" s="278"/>
      <c r="EY93" s="278"/>
      <c r="EZ93" s="278"/>
      <c r="FA93" s="278"/>
      <c r="FB93" s="278"/>
      <c r="FC93" s="278"/>
      <c r="FD93" s="278"/>
      <c r="FE93" s="278"/>
    </row>
    <row r="94" spans="1:181" ht="12" x14ac:dyDescent="0.25">
      <c r="A94" s="283" t="s">
        <v>293</v>
      </c>
      <c r="B94" s="284"/>
      <c r="C94" s="284"/>
      <c r="D94" s="284"/>
      <c r="E94" s="284"/>
      <c r="F94" s="284"/>
      <c r="G94" s="284"/>
      <c r="H94" s="284"/>
      <c r="I94" s="284"/>
      <c r="J94" s="284"/>
      <c r="K94" s="284"/>
      <c r="L94" s="284"/>
      <c r="M94" s="284"/>
      <c r="N94" s="284"/>
      <c r="O94" s="284"/>
      <c r="P94" s="284"/>
      <c r="Q94" s="28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68" t="s">
        <v>435</v>
      </c>
      <c r="BY94" s="268"/>
      <c r="BZ94" s="268"/>
      <c r="CA94" s="268"/>
      <c r="CB94" s="268"/>
      <c r="CC94" s="268"/>
      <c r="CD94" s="268"/>
      <c r="CE94" s="268"/>
      <c r="CF94" s="268" t="s">
        <v>432</v>
      </c>
      <c r="CG94" s="268"/>
      <c r="CH94" s="268"/>
      <c r="CI94" s="268"/>
      <c r="CJ94" s="268"/>
      <c r="CK94" s="268"/>
      <c r="CL94" s="268"/>
      <c r="CM94" s="268"/>
      <c r="CN94" s="268"/>
      <c r="CO94" s="268"/>
      <c r="CP94" s="268"/>
      <c r="CQ94" s="268"/>
      <c r="CR94" s="268"/>
      <c r="CS94" s="274"/>
      <c r="CT94" s="275"/>
      <c r="CU94" s="275"/>
      <c r="CV94" s="275"/>
      <c r="CW94" s="275"/>
      <c r="CX94" s="275"/>
      <c r="CY94" s="275"/>
      <c r="CZ94" s="275"/>
      <c r="DA94" s="275"/>
      <c r="DB94" s="275"/>
      <c r="DC94" s="275"/>
      <c r="DD94" s="275"/>
      <c r="DE94" s="275"/>
      <c r="DF94" s="276"/>
      <c r="DG94" s="277"/>
      <c r="DH94" s="277"/>
      <c r="DI94" s="277"/>
      <c r="DJ94" s="277"/>
      <c r="DK94" s="277"/>
      <c r="DL94" s="277"/>
      <c r="DM94" s="277"/>
      <c r="DN94" s="277"/>
      <c r="DO94" s="277"/>
      <c r="DP94" s="277"/>
      <c r="DQ94" s="277"/>
      <c r="DR94" s="277"/>
      <c r="DS94" s="276"/>
      <c r="DT94" s="277"/>
      <c r="DU94" s="277"/>
      <c r="DV94" s="277"/>
      <c r="DW94" s="277"/>
      <c r="DX94" s="277"/>
      <c r="DY94" s="277"/>
      <c r="DZ94" s="277"/>
      <c r="EA94" s="277"/>
      <c r="EB94" s="277"/>
      <c r="EC94" s="277"/>
      <c r="ED94" s="277"/>
      <c r="EE94" s="277"/>
      <c r="EF94" s="276"/>
      <c r="EG94" s="277"/>
      <c r="EH94" s="277"/>
      <c r="EI94" s="277"/>
      <c r="EJ94" s="277"/>
      <c r="EK94" s="277"/>
      <c r="EL94" s="277"/>
      <c r="EM94" s="277"/>
      <c r="EN94" s="277"/>
      <c r="EO94" s="277"/>
      <c r="EP94" s="277"/>
      <c r="EQ94" s="277"/>
      <c r="ER94" s="277"/>
      <c r="ES94" s="278" t="s">
        <v>127</v>
      </c>
      <c r="ET94" s="278"/>
      <c r="EU94" s="278"/>
      <c r="EV94" s="278"/>
      <c r="EW94" s="278"/>
      <c r="EX94" s="278"/>
      <c r="EY94" s="278"/>
      <c r="EZ94" s="278"/>
      <c r="FA94" s="278"/>
      <c r="FB94" s="278"/>
      <c r="FC94" s="278"/>
      <c r="FD94" s="278"/>
      <c r="FE94" s="278"/>
    </row>
    <row r="95" spans="1:181" ht="12" x14ac:dyDescent="0.25">
      <c r="A95" s="310" t="s">
        <v>9</v>
      </c>
      <c r="B95" s="311"/>
      <c r="C95" s="311"/>
      <c r="D95" s="311"/>
      <c r="E95" s="311"/>
      <c r="F95" s="311"/>
      <c r="G95" s="311"/>
      <c r="H95" s="311"/>
      <c r="I95" s="311"/>
      <c r="J95" s="311"/>
      <c r="K95" s="311"/>
      <c r="L95" s="311"/>
      <c r="M95" s="311"/>
      <c r="N95" s="311"/>
      <c r="O95" s="311"/>
      <c r="P95" s="311"/>
      <c r="Q95" s="311"/>
      <c r="R95" s="311"/>
      <c r="S95" s="311"/>
      <c r="T95" s="311"/>
      <c r="U95" s="311"/>
      <c r="V95" s="311"/>
      <c r="W95" s="311"/>
      <c r="X95" s="311"/>
      <c r="Y95" s="311"/>
      <c r="Z95" s="311"/>
      <c r="AA95" s="311"/>
      <c r="AB95" s="311"/>
      <c r="AC95" s="311"/>
      <c r="AD95" s="311"/>
      <c r="AE95" s="311"/>
      <c r="AF95" s="311"/>
      <c r="AG95" s="311"/>
      <c r="AH95" s="311"/>
      <c r="AI95" s="311"/>
      <c r="AJ95" s="311"/>
      <c r="AK95" s="311"/>
      <c r="AL95" s="311"/>
      <c r="AM95" s="311"/>
      <c r="AN95" s="311"/>
      <c r="AO95" s="311"/>
      <c r="AP95" s="311"/>
      <c r="AQ95" s="311"/>
      <c r="AR95" s="311"/>
      <c r="AS95" s="311"/>
      <c r="AT95" s="311"/>
      <c r="AU95" s="311"/>
      <c r="AV95" s="311"/>
      <c r="AW95" s="311"/>
      <c r="AX95" s="311"/>
      <c r="AY95" s="311"/>
      <c r="AZ95" s="311"/>
      <c r="BA95" s="311"/>
      <c r="BB95" s="311"/>
      <c r="BC95" s="311"/>
      <c r="BD95" s="311"/>
      <c r="BE95" s="311"/>
      <c r="BF95" s="311"/>
      <c r="BG95" s="311"/>
      <c r="BH95" s="311"/>
      <c r="BI95" s="311"/>
      <c r="BJ95" s="311"/>
      <c r="BK95" s="311"/>
      <c r="BL95" s="311"/>
      <c r="BM95" s="311"/>
      <c r="BN95" s="311"/>
      <c r="BO95" s="311"/>
      <c r="BP95" s="311"/>
      <c r="BQ95" s="311"/>
      <c r="BR95" s="311"/>
      <c r="BS95" s="311"/>
      <c r="BT95" s="311"/>
      <c r="BU95" s="311"/>
      <c r="BV95" s="311"/>
      <c r="BW95" s="311"/>
      <c r="BX95" s="268" t="s">
        <v>436</v>
      </c>
      <c r="BY95" s="268"/>
      <c r="BZ95" s="268"/>
      <c r="CA95" s="268"/>
      <c r="CB95" s="268"/>
      <c r="CC95" s="268"/>
      <c r="CD95" s="268"/>
      <c r="CE95" s="268"/>
      <c r="CF95" s="268" t="s">
        <v>437</v>
      </c>
      <c r="CG95" s="268"/>
      <c r="CH95" s="268"/>
      <c r="CI95" s="268"/>
      <c r="CJ95" s="268"/>
      <c r="CK95" s="268"/>
      <c r="CL95" s="268"/>
      <c r="CM95" s="268"/>
      <c r="CN95" s="268"/>
      <c r="CO95" s="268"/>
      <c r="CP95" s="268"/>
      <c r="CQ95" s="268"/>
      <c r="CR95" s="268"/>
      <c r="CS95" s="274"/>
      <c r="CT95" s="275"/>
      <c r="CU95" s="275"/>
      <c r="CV95" s="275"/>
      <c r="CW95" s="275"/>
      <c r="CX95" s="275"/>
      <c r="CY95" s="275"/>
      <c r="CZ95" s="275"/>
      <c r="DA95" s="275"/>
      <c r="DB95" s="275"/>
      <c r="DC95" s="275"/>
      <c r="DD95" s="275"/>
      <c r="DE95" s="275"/>
      <c r="DF95" s="276"/>
      <c r="DG95" s="277"/>
      <c r="DH95" s="277"/>
      <c r="DI95" s="277"/>
      <c r="DJ95" s="277"/>
      <c r="DK95" s="277"/>
      <c r="DL95" s="277"/>
      <c r="DM95" s="277"/>
      <c r="DN95" s="277"/>
      <c r="DO95" s="277"/>
      <c r="DP95" s="277"/>
      <c r="DQ95" s="277"/>
      <c r="DR95" s="277"/>
      <c r="DS95" s="276"/>
      <c r="DT95" s="277"/>
      <c r="DU95" s="277"/>
      <c r="DV95" s="277"/>
      <c r="DW95" s="277"/>
      <c r="DX95" s="277"/>
      <c r="DY95" s="277"/>
      <c r="DZ95" s="277"/>
      <c r="EA95" s="277"/>
      <c r="EB95" s="277"/>
      <c r="EC95" s="277"/>
      <c r="ED95" s="277"/>
      <c r="EE95" s="277"/>
      <c r="EF95" s="276"/>
      <c r="EG95" s="277"/>
      <c r="EH95" s="277"/>
      <c r="EI95" s="277"/>
      <c r="EJ95" s="277"/>
      <c r="EK95" s="277"/>
      <c r="EL95" s="277"/>
      <c r="EM95" s="277"/>
      <c r="EN95" s="277"/>
      <c r="EO95" s="277"/>
      <c r="EP95" s="277"/>
      <c r="EQ95" s="277"/>
      <c r="ER95" s="277"/>
      <c r="ES95" s="278" t="s">
        <v>127</v>
      </c>
      <c r="ET95" s="278"/>
      <c r="EU95" s="278"/>
      <c r="EV95" s="278"/>
      <c r="EW95" s="278"/>
      <c r="EX95" s="278"/>
      <c r="EY95" s="278"/>
      <c r="EZ95" s="278"/>
      <c r="FA95" s="278"/>
      <c r="FB95" s="278"/>
      <c r="FC95" s="278"/>
      <c r="FD95" s="278"/>
      <c r="FE95" s="278"/>
    </row>
    <row r="96" spans="1:181" ht="12" x14ac:dyDescent="0.25">
      <c r="A96" s="287" t="s">
        <v>438</v>
      </c>
      <c r="B96" s="288"/>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c r="BT96" s="288"/>
      <c r="BU96" s="288"/>
      <c r="BV96" s="288"/>
      <c r="BW96" s="288"/>
      <c r="BX96" s="268" t="s">
        <v>439</v>
      </c>
      <c r="BY96" s="268"/>
      <c r="BZ96" s="268"/>
      <c r="CA96" s="268"/>
      <c r="CB96" s="268"/>
      <c r="CC96" s="268"/>
      <c r="CD96" s="268"/>
      <c r="CE96" s="268"/>
      <c r="CF96" s="268" t="s">
        <v>440</v>
      </c>
      <c r="CG96" s="268"/>
      <c r="CH96" s="268"/>
      <c r="CI96" s="268"/>
      <c r="CJ96" s="268"/>
      <c r="CK96" s="268"/>
      <c r="CL96" s="268"/>
      <c r="CM96" s="268"/>
      <c r="CN96" s="268"/>
      <c r="CO96" s="268"/>
      <c r="CP96" s="268"/>
      <c r="CQ96" s="268"/>
      <c r="CR96" s="268"/>
      <c r="CS96" s="274"/>
      <c r="CT96" s="275"/>
      <c r="CU96" s="275"/>
      <c r="CV96" s="275"/>
      <c r="CW96" s="275"/>
      <c r="CX96" s="275"/>
      <c r="CY96" s="275"/>
      <c r="CZ96" s="275"/>
      <c r="DA96" s="275"/>
      <c r="DB96" s="275"/>
      <c r="DC96" s="275"/>
      <c r="DD96" s="275"/>
      <c r="DE96" s="275"/>
      <c r="DF96" s="276">
        <f>DF98</f>
        <v>421500</v>
      </c>
      <c r="DG96" s="277"/>
      <c r="DH96" s="277"/>
      <c r="DI96" s="277"/>
      <c r="DJ96" s="277"/>
      <c r="DK96" s="277"/>
      <c r="DL96" s="277"/>
      <c r="DM96" s="277"/>
      <c r="DN96" s="277"/>
      <c r="DO96" s="277"/>
      <c r="DP96" s="277"/>
      <c r="DQ96" s="277"/>
      <c r="DR96" s="277"/>
      <c r="DS96" s="276"/>
      <c r="DT96" s="277"/>
      <c r="DU96" s="277"/>
      <c r="DV96" s="277"/>
      <c r="DW96" s="277"/>
      <c r="DX96" s="277"/>
      <c r="DY96" s="277"/>
      <c r="DZ96" s="277"/>
      <c r="EA96" s="277"/>
      <c r="EB96" s="277"/>
      <c r="EC96" s="277"/>
      <c r="ED96" s="277"/>
      <c r="EE96" s="277"/>
      <c r="EF96" s="276"/>
      <c r="EG96" s="277"/>
      <c r="EH96" s="277"/>
      <c r="EI96" s="277"/>
      <c r="EJ96" s="277"/>
      <c r="EK96" s="277"/>
      <c r="EL96" s="277"/>
      <c r="EM96" s="277"/>
      <c r="EN96" s="277"/>
      <c r="EO96" s="277"/>
      <c r="EP96" s="277"/>
      <c r="EQ96" s="277"/>
      <c r="ER96" s="277"/>
      <c r="ES96" s="278" t="s">
        <v>127</v>
      </c>
      <c r="ET96" s="278"/>
      <c r="EU96" s="278"/>
      <c r="EV96" s="278"/>
      <c r="EW96" s="278"/>
      <c r="EX96" s="278"/>
      <c r="EY96" s="278"/>
      <c r="EZ96" s="278"/>
      <c r="FA96" s="278"/>
      <c r="FB96" s="278"/>
      <c r="FC96" s="278"/>
      <c r="FD96" s="278"/>
      <c r="FE96" s="278"/>
    </row>
    <row r="97" spans="1:161" ht="12" x14ac:dyDescent="0.25">
      <c r="A97" s="283" t="s">
        <v>441</v>
      </c>
      <c r="B97" s="284"/>
      <c r="C97" s="284"/>
      <c r="D97" s="284"/>
      <c r="E97" s="284"/>
      <c r="F97" s="284"/>
      <c r="G97" s="284"/>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68" t="s">
        <v>442</v>
      </c>
      <c r="BY97" s="268"/>
      <c r="BZ97" s="268"/>
      <c r="CA97" s="268"/>
      <c r="CB97" s="268"/>
      <c r="CC97" s="268"/>
      <c r="CD97" s="268"/>
      <c r="CE97" s="268"/>
      <c r="CF97" s="268" t="s">
        <v>443</v>
      </c>
      <c r="CG97" s="268"/>
      <c r="CH97" s="268"/>
      <c r="CI97" s="268"/>
      <c r="CJ97" s="268"/>
      <c r="CK97" s="268"/>
      <c r="CL97" s="268"/>
      <c r="CM97" s="268"/>
      <c r="CN97" s="268"/>
      <c r="CO97" s="268"/>
      <c r="CP97" s="268"/>
      <c r="CQ97" s="268"/>
      <c r="CR97" s="268"/>
      <c r="CS97" s="274"/>
      <c r="CT97" s="275"/>
      <c r="CU97" s="275"/>
      <c r="CV97" s="275"/>
      <c r="CW97" s="275"/>
      <c r="CX97" s="275"/>
      <c r="CY97" s="275"/>
      <c r="CZ97" s="275"/>
      <c r="DA97" s="275"/>
      <c r="DB97" s="275"/>
      <c r="DC97" s="275"/>
      <c r="DD97" s="275"/>
      <c r="DE97" s="275"/>
      <c r="DF97" s="276"/>
      <c r="DG97" s="277"/>
      <c r="DH97" s="277"/>
      <c r="DI97" s="277"/>
      <c r="DJ97" s="277"/>
      <c r="DK97" s="277"/>
      <c r="DL97" s="277"/>
      <c r="DM97" s="277"/>
      <c r="DN97" s="277"/>
      <c r="DO97" s="277"/>
      <c r="DP97" s="277"/>
      <c r="DQ97" s="277"/>
      <c r="DR97" s="277"/>
      <c r="DS97" s="276"/>
      <c r="DT97" s="277"/>
      <c r="DU97" s="277"/>
      <c r="DV97" s="277"/>
      <c r="DW97" s="277"/>
      <c r="DX97" s="277"/>
      <c r="DY97" s="277"/>
      <c r="DZ97" s="277"/>
      <c r="EA97" s="277"/>
      <c r="EB97" s="277"/>
      <c r="EC97" s="277"/>
      <c r="ED97" s="277"/>
      <c r="EE97" s="277"/>
      <c r="EF97" s="276"/>
      <c r="EG97" s="277"/>
      <c r="EH97" s="277"/>
      <c r="EI97" s="277"/>
      <c r="EJ97" s="277"/>
      <c r="EK97" s="277"/>
      <c r="EL97" s="277"/>
      <c r="EM97" s="277"/>
      <c r="EN97" s="277"/>
      <c r="EO97" s="277"/>
      <c r="EP97" s="277"/>
      <c r="EQ97" s="277"/>
      <c r="ER97" s="277"/>
      <c r="ES97" s="278" t="s">
        <v>127</v>
      </c>
      <c r="ET97" s="278"/>
      <c r="EU97" s="278"/>
      <c r="EV97" s="278"/>
      <c r="EW97" s="278"/>
      <c r="EX97" s="278"/>
      <c r="EY97" s="278"/>
      <c r="EZ97" s="278"/>
      <c r="FA97" s="278"/>
      <c r="FB97" s="278"/>
      <c r="FC97" s="278"/>
      <c r="FD97" s="278"/>
      <c r="FE97" s="278"/>
    </row>
    <row r="98" spans="1:161" ht="12" x14ac:dyDescent="0.3">
      <c r="A98" s="283" t="s">
        <v>672</v>
      </c>
      <c r="B98" s="284"/>
      <c r="C98" s="284"/>
      <c r="D98" s="284"/>
      <c r="E98" s="284"/>
      <c r="F98" s="284"/>
      <c r="G98" s="284"/>
      <c r="H98" s="284"/>
      <c r="I98" s="284"/>
      <c r="J98" s="284"/>
      <c r="K98" s="284"/>
      <c r="L98" s="284"/>
      <c r="M98" s="284"/>
      <c r="N98" s="284"/>
      <c r="O98" s="284"/>
      <c r="P98" s="284"/>
      <c r="Q98" s="28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68" t="s">
        <v>673</v>
      </c>
      <c r="BY98" s="268"/>
      <c r="BZ98" s="268"/>
      <c r="CA98" s="268"/>
      <c r="CB98" s="268"/>
      <c r="CC98" s="268"/>
      <c r="CD98" s="268"/>
      <c r="CE98" s="268"/>
      <c r="CF98" s="268" t="s">
        <v>674</v>
      </c>
      <c r="CG98" s="268"/>
      <c r="CH98" s="268"/>
      <c r="CI98" s="268"/>
      <c r="CJ98" s="268"/>
      <c r="CK98" s="268"/>
      <c r="CL98" s="268"/>
      <c r="CM98" s="268"/>
      <c r="CN98" s="268"/>
      <c r="CO98" s="268"/>
      <c r="CP98" s="268"/>
      <c r="CQ98" s="268"/>
      <c r="CR98" s="268"/>
      <c r="CS98" s="312">
        <v>263</v>
      </c>
      <c r="CT98" s="313"/>
      <c r="CU98" s="313"/>
      <c r="CV98" s="313"/>
      <c r="CW98" s="313"/>
      <c r="CX98" s="313"/>
      <c r="CY98" s="313"/>
      <c r="CZ98" s="313"/>
      <c r="DA98" s="313"/>
      <c r="DB98" s="313"/>
      <c r="DC98" s="313"/>
      <c r="DD98" s="313"/>
      <c r="DE98" s="313"/>
      <c r="DF98" s="314">
        <f>94500+139500+187500</f>
        <v>421500</v>
      </c>
      <c r="DG98" s="315"/>
      <c r="DH98" s="315"/>
      <c r="DI98" s="315"/>
      <c r="DJ98" s="315"/>
      <c r="DK98" s="315"/>
      <c r="DL98" s="315"/>
      <c r="DM98" s="315"/>
      <c r="DN98" s="315"/>
      <c r="DO98" s="315"/>
      <c r="DP98" s="315"/>
      <c r="DQ98" s="315"/>
      <c r="DR98" s="315"/>
      <c r="DS98" s="276"/>
      <c r="DT98" s="277"/>
      <c r="DU98" s="277"/>
      <c r="DV98" s="277"/>
      <c r="DW98" s="277"/>
      <c r="DX98" s="277"/>
      <c r="DY98" s="277"/>
      <c r="DZ98" s="277"/>
      <c r="EA98" s="277"/>
      <c r="EB98" s="277"/>
      <c r="EC98" s="277"/>
      <c r="ED98" s="277"/>
      <c r="EE98" s="277"/>
      <c r="EF98" s="276"/>
      <c r="EG98" s="277"/>
      <c r="EH98" s="277"/>
      <c r="EI98" s="277"/>
      <c r="EJ98" s="277"/>
      <c r="EK98" s="277"/>
      <c r="EL98" s="277"/>
      <c r="EM98" s="277"/>
      <c r="EN98" s="277"/>
      <c r="EO98" s="277"/>
      <c r="EP98" s="277"/>
      <c r="EQ98" s="277"/>
      <c r="ER98" s="277"/>
      <c r="ES98" s="279"/>
      <c r="ET98" s="280"/>
      <c r="EU98" s="280"/>
      <c r="EV98" s="280"/>
      <c r="EW98" s="280"/>
      <c r="EX98" s="280"/>
      <c r="EY98" s="280"/>
      <c r="EZ98" s="280"/>
      <c r="FA98" s="280"/>
      <c r="FB98" s="280"/>
      <c r="FC98" s="280"/>
      <c r="FD98" s="280"/>
      <c r="FE98" s="280"/>
    </row>
    <row r="99" spans="1:161" ht="24" customHeight="1" x14ac:dyDescent="0.25">
      <c r="A99" s="287" t="s">
        <v>294</v>
      </c>
      <c r="B99" s="288"/>
      <c r="C99" s="288"/>
      <c r="D99" s="288"/>
      <c r="E99" s="288"/>
      <c r="F99" s="28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c r="BO99" s="288"/>
      <c r="BP99" s="288"/>
      <c r="BQ99" s="288"/>
      <c r="BR99" s="288"/>
      <c r="BS99" s="288"/>
      <c r="BT99" s="288"/>
      <c r="BU99" s="288"/>
      <c r="BV99" s="288"/>
      <c r="BW99" s="288"/>
      <c r="BX99" s="268" t="s">
        <v>444</v>
      </c>
      <c r="BY99" s="268"/>
      <c r="BZ99" s="268"/>
      <c r="CA99" s="268"/>
      <c r="CB99" s="268"/>
      <c r="CC99" s="268"/>
      <c r="CD99" s="268"/>
      <c r="CE99" s="268"/>
      <c r="CF99" s="268" t="s">
        <v>445</v>
      </c>
      <c r="CG99" s="268"/>
      <c r="CH99" s="268"/>
      <c r="CI99" s="268"/>
      <c r="CJ99" s="268"/>
      <c r="CK99" s="268"/>
      <c r="CL99" s="268"/>
      <c r="CM99" s="268"/>
      <c r="CN99" s="268"/>
      <c r="CO99" s="268"/>
      <c r="CP99" s="268"/>
      <c r="CQ99" s="268"/>
      <c r="CR99" s="268"/>
      <c r="CS99" s="274"/>
      <c r="CT99" s="275"/>
      <c r="CU99" s="275"/>
      <c r="CV99" s="275"/>
      <c r="CW99" s="275"/>
      <c r="CX99" s="275"/>
      <c r="CY99" s="275"/>
      <c r="CZ99" s="275"/>
      <c r="DA99" s="275"/>
      <c r="DB99" s="275"/>
      <c r="DC99" s="275"/>
      <c r="DD99" s="275"/>
      <c r="DE99" s="275"/>
      <c r="DF99" s="276"/>
      <c r="DG99" s="277"/>
      <c r="DH99" s="277"/>
      <c r="DI99" s="277"/>
      <c r="DJ99" s="277"/>
      <c r="DK99" s="277"/>
      <c r="DL99" s="277"/>
      <c r="DM99" s="277"/>
      <c r="DN99" s="277"/>
      <c r="DO99" s="277"/>
      <c r="DP99" s="277"/>
      <c r="DQ99" s="277"/>
      <c r="DR99" s="277"/>
      <c r="DS99" s="276"/>
      <c r="DT99" s="277"/>
      <c r="DU99" s="277"/>
      <c r="DV99" s="277"/>
      <c r="DW99" s="277"/>
      <c r="DX99" s="277"/>
      <c r="DY99" s="277"/>
      <c r="DZ99" s="277"/>
      <c r="EA99" s="277"/>
      <c r="EB99" s="277"/>
      <c r="EC99" s="277"/>
      <c r="ED99" s="277"/>
      <c r="EE99" s="277"/>
      <c r="EF99" s="276"/>
      <c r="EG99" s="277"/>
      <c r="EH99" s="277"/>
      <c r="EI99" s="277"/>
      <c r="EJ99" s="277"/>
      <c r="EK99" s="277"/>
      <c r="EL99" s="277"/>
      <c r="EM99" s="277"/>
      <c r="EN99" s="277"/>
      <c r="EO99" s="277"/>
      <c r="EP99" s="277"/>
      <c r="EQ99" s="277"/>
      <c r="ER99" s="277"/>
      <c r="ES99" s="278" t="s">
        <v>127</v>
      </c>
      <c r="ET99" s="278"/>
      <c r="EU99" s="278"/>
      <c r="EV99" s="278"/>
      <c r="EW99" s="278"/>
      <c r="EX99" s="278"/>
      <c r="EY99" s="278"/>
      <c r="EZ99" s="278"/>
      <c r="FA99" s="278"/>
      <c r="FB99" s="278"/>
      <c r="FC99" s="278"/>
      <c r="FD99" s="278"/>
      <c r="FE99" s="278"/>
    </row>
    <row r="100" spans="1:161" ht="42.75" customHeight="1" x14ac:dyDescent="0.25">
      <c r="A100" s="287" t="s">
        <v>295</v>
      </c>
      <c r="B100" s="288"/>
      <c r="C100" s="288"/>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c r="BR100" s="288"/>
      <c r="BS100" s="288"/>
      <c r="BT100" s="288"/>
      <c r="BU100" s="288"/>
      <c r="BV100" s="288"/>
      <c r="BW100" s="288"/>
      <c r="BX100" s="268" t="s">
        <v>446</v>
      </c>
      <c r="BY100" s="268"/>
      <c r="BZ100" s="268"/>
      <c r="CA100" s="268"/>
      <c r="CB100" s="268"/>
      <c r="CC100" s="268"/>
      <c r="CD100" s="268"/>
      <c r="CE100" s="268"/>
      <c r="CF100" s="268" t="s">
        <v>447</v>
      </c>
      <c r="CG100" s="268"/>
      <c r="CH100" s="268"/>
      <c r="CI100" s="268"/>
      <c r="CJ100" s="268"/>
      <c r="CK100" s="268"/>
      <c r="CL100" s="268"/>
      <c r="CM100" s="268"/>
      <c r="CN100" s="268"/>
      <c r="CO100" s="268"/>
      <c r="CP100" s="268"/>
      <c r="CQ100" s="268"/>
      <c r="CR100" s="268"/>
      <c r="CS100" s="274"/>
      <c r="CT100" s="275"/>
      <c r="CU100" s="275"/>
      <c r="CV100" s="275"/>
      <c r="CW100" s="275"/>
      <c r="CX100" s="275"/>
      <c r="CY100" s="275"/>
      <c r="CZ100" s="275"/>
      <c r="DA100" s="275"/>
      <c r="DB100" s="275"/>
      <c r="DC100" s="275"/>
      <c r="DD100" s="275"/>
      <c r="DE100" s="275"/>
      <c r="DF100" s="276"/>
      <c r="DG100" s="277"/>
      <c r="DH100" s="277"/>
      <c r="DI100" s="277"/>
      <c r="DJ100" s="277"/>
      <c r="DK100" s="277"/>
      <c r="DL100" s="277"/>
      <c r="DM100" s="277"/>
      <c r="DN100" s="277"/>
      <c r="DO100" s="277"/>
      <c r="DP100" s="277"/>
      <c r="DQ100" s="277"/>
      <c r="DR100" s="277"/>
      <c r="DS100" s="276"/>
      <c r="DT100" s="277"/>
      <c r="DU100" s="277"/>
      <c r="DV100" s="277"/>
      <c r="DW100" s="277"/>
      <c r="DX100" s="277"/>
      <c r="DY100" s="277"/>
      <c r="DZ100" s="277"/>
      <c r="EA100" s="277"/>
      <c r="EB100" s="277"/>
      <c r="EC100" s="277"/>
      <c r="ED100" s="277"/>
      <c r="EE100" s="277"/>
      <c r="EF100" s="276"/>
      <c r="EG100" s="277"/>
      <c r="EH100" s="277"/>
      <c r="EI100" s="277"/>
      <c r="EJ100" s="277"/>
      <c r="EK100" s="277"/>
      <c r="EL100" s="277"/>
      <c r="EM100" s="277"/>
      <c r="EN100" s="277"/>
      <c r="EO100" s="277"/>
      <c r="EP100" s="277"/>
      <c r="EQ100" s="277"/>
      <c r="ER100" s="277"/>
      <c r="ES100" s="278" t="s">
        <v>127</v>
      </c>
      <c r="ET100" s="278"/>
      <c r="EU100" s="278"/>
      <c r="EV100" s="278"/>
      <c r="EW100" s="278"/>
      <c r="EX100" s="278"/>
      <c r="EY100" s="278"/>
      <c r="EZ100" s="278"/>
      <c r="FA100" s="278"/>
      <c r="FB100" s="278"/>
      <c r="FC100" s="278"/>
      <c r="FD100" s="278"/>
      <c r="FE100" s="278"/>
    </row>
    <row r="101" spans="1:161" ht="25.5" customHeight="1" x14ac:dyDescent="0.25">
      <c r="A101" s="287" t="s">
        <v>296</v>
      </c>
      <c r="B101" s="288"/>
      <c r="C101" s="288"/>
      <c r="D101" s="288"/>
      <c r="E101" s="288"/>
      <c r="F101" s="288"/>
      <c r="G101" s="288"/>
      <c r="H101" s="288"/>
      <c r="I101" s="288"/>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68" t="s">
        <v>448</v>
      </c>
      <c r="BY101" s="268"/>
      <c r="BZ101" s="268"/>
      <c r="CA101" s="268"/>
      <c r="CB101" s="268"/>
      <c r="CC101" s="268"/>
      <c r="CD101" s="268"/>
      <c r="CE101" s="268"/>
      <c r="CF101" s="268" t="s">
        <v>449</v>
      </c>
      <c r="CG101" s="268"/>
      <c r="CH101" s="268"/>
      <c r="CI101" s="268"/>
      <c r="CJ101" s="268"/>
      <c r="CK101" s="268"/>
      <c r="CL101" s="268"/>
      <c r="CM101" s="268"/>
      <c r="CN101" s="268"/>
      <c r="CO101" s="268"/>
      <c r="CP101" s="268"/>
      <c r="CQ101" s="268"/>
      <c r="CR101" s="268"/>
      <c r="CS101" s="274"/>
      <c r="CT101" s="275"/>
      <c r="CU101" s="275"/>
      <c r="CV101" s="275"/>
      <c r="CW101" s="275"/>
      <c r="CX101" s="275"/>
      <c r="CY101" s="275"/>
      <c r="CZ101" s="275"/>
      <c r="DA101" s="275"/>
      <c r="DB101" s="275"/>
      <c r="DC101" s="275"/>
      <c r="DD101" s="275"/>
      <c r="DE101" s="275"/>
      <c r="DF101" s="276"/>
      <c r="DG101" s="277"/>
      <c r="DH101" s="277"/>
      <c r="DI101" s="277"/>
      <c r="DJ101" s="277"/>
      <c r="DK101" s="277"/>
      <c r="DL101" s="277"/>
      <c r="DM101" s="277"/>
      <c r="DN101" s="277"/>
      <c r="DO101" s="277"/>
      <c r="DP101" s="277"/>
      <c r="DQ101" s="277"/>
      <c r="DR101" s="277"/>
      <c r="DS101" s="276"/>
      <c r="DT101" s="277"/>
      <c r="DU101" s="277"/>
      <c r="DV101" s="277"/>
      <c r="DW101" s="277"/>
      <c r="DX101" s="277"/>
      <c r="DY101" s="277"/>
      <c r="DZ101" s="277"/>
      <c r="EA101" s="277"/>
      <c r="EB101" s="277"/>
      <c r="EC101" s="277"/>
      <c r="ED101" s="277"/>
      <c r="EE101" s="277"/>
      <c r="EF101" s="276"/>
      <c r="EG101" s="277"/>
      <c r="EH101" s="277"/>
      <c r="EI101" s="277"/>
      <c r="EJ101" s="277"/>
      <c r="EK101" s="277"/>
      <c r="EL101" s="277"/>
      <c r="EM101" s="277"/>
      <c r="EN101" s="277"/>
      <c r="EO101" s="277"/>
      <c r="EP101" s="277"/>
      <c r="EQ101" s="277"/>
      <c r="ER101" s="277"/>
      <c r="ES101" s="278" t="s">
        <v>127</v>
      </c>
      <c r="ET101" s="278"/>
      <c r="EU101" s="278"/>
      <c r="EV101" s="278"/>
      <c r="EW101" s="278"/>
      <c r="EX101" s="278"/>
      <c r="EY101" s="278"/>
      <c r="EZ101" s="278"/>
      <c r="FA101" s="278"/>
      <c r="FB101" s="278"/>
      <c r="FC101" s="278"/>
      <c r="FD101" s="278"/>
      <c r="FE101" s="278"/>
    </row>
    <row r="102" spans="1:161" ht="12" x14ac:dyDescent="0.25">
      <c r="A102" s="310" t="s">
        <v>10</v>
      </c>
      <c r="B102" s="311"/>
      <c r="C102" s="311"/>
      <c r="D102" s="311"/>
      <c r="E102" s="311"/>
      <c r="F102" s="311"/>
      <c r="G102" s="311"/>
      <c r="H102" s="311"/>
      <c r="I102" s="311"/>
      <c r="J102" s="311"/>
      <c r="K102" s="311"/>
      <c r="L102" s="311"/>
      <c r="M102" s="311"/>
      <c r="N102" s="311"/>
      <c r="O102" s="311"/>
      <c r="P102" s="311"/>
      <c r="Q102" s="311"/>
      <c r="R102" s="311"/>
      <c r="S102" s="311"/>
      <c r="T102" s="311"/>
      <c r="U102" s="311"/>
      <c r="V102" s="311"/>
      <c r="W102" s="311"/>
      <c r="X102" s="311"/>
      <c r="Y102" s="311"/>
      <c r="Z102" s="311"/>
      <c r="AA102" s="311"/>
      <c r="AB102" s="311"/>
      <c r="AC102" s="311"/>
      <c r="AD102" s="311"/>
      <c r="AE102" s="311"/>
      <c r="AF102" s="311"/>
      <c r="AG102" s="311"/>
      <c r="AH102" s="311"/>
      <c r="AI102" s="311"/>
      <c r="AJ102" s="311"/>
      <c r="AK102" s="311"/>
      <c r="AL102" s="311"/>
      <c r="AM102" s="311"/>
      <c r="AN102" s="311"/>
      <c r="AO102" s="311"/>
      <c r="AP102" s="311"/>
      <c r="AQ102" s="311"/>
      <c r="AR102" s="311"/>
      <c r="AS102" s="311"/>
      <c r="AT102" s="311"/>
      <c r="AU102" s="311"/>
      <c r="AV102" s="311"/>
      <c r="AW102" s="311"/>
      <c r="AX102" s="311"/>
      <c r="AY102" s="311"/>
      <c r="AZ102" s="311"/>
      <c r="BA102" s="311"/>
      <c r="BB102" s="311"/>
      <c r="BC102" s="311"/>
      <c r="BD102" s="311"/>
      <c r="BE102" s="311"/>
      <c r="BF102" s="311"/>
      <c r="BG102" s="311"/>
      <c r="BH102" s="311"/>
      <c r="BI102" s="311"/>
      <c r="BJ102" s="311"/>
      <c r="BK102" s="311"/>
      <c r="BL102" s="311"/>
      <c r="BM102" s="311"/>
      <c r="BN102" s="311"/>
      <c r="BO102" s="311"/>
      <c r="BP102" s="311"/>
      <c r="BQ102" s="311"/>
      <c r="BR102" s="311"/>
      <c r="BS102" s="311"/>
      <c r="BT102" s="311"/>
      <c r="BU102" s="311"/>
      <c r="BV102" s="311"/>
      <c r="BW102" s="311"/>
      <c r="BX102" s="268" t="s">
        <v>450</v>
      </c>
      <c r="BY102" s="268"/>
      <c r="BZ102" s="268"/>
      <c r="CA102" s="268"/>
      <c r="CB102" s="268"/>
      <c r="CC102" s="268"/>
      <c r="CD102" s="268"/>
      <c r="CE102" s="268"/>
      <c r="CF102" s="268" t="s">
        <v>451</v>
      </c>
      <c r="CG102" s="268"/>
      <c r="CH102" s="268"/>
      <c r="CI102" s="268"/>
      <c r="CJ102" s="268"/>
      <c r="CK102" s="268"/>
      <c r="CL102" s="268"/>
      <c r="CM102" s="268"/>
      <c r="CN102" s="268"/>
      <c r="CO102" s="268"/>
      <c r="CP102" s="268"/>
      <c r="CQ102" s="268"/>
      <c r="CR102" s="268"/>
      <c r="CS102" s="274">
        <v>291</v>
      </c>
      <c r="CT102" s="275"/>
      <c r="CU102" s="275"/>
      <c r="CV102" s="275"/>
      <c r="CW102" s="275"/>
      <c r="CX102" s="275"/>
      <c r="CY102" s="275"/>
      <c r="CZ102" s="275"/>
      <c r="DA102" s="275"/>
      <c r="DB102" s="275"/>
      <c r="DC102" s="275"/>
      <c r="DD102" s="275"/>
      <c r="DE102" s="275"/>
      <c r="DF102" s="276">
        <f>DF103+DF104+DF105</f>
        <v>147601.79999999999</v>
      </c>
      <c r="DG102" s="277"/>
      <c r="DH102" s="277"/>
      <c r="DI102" s="277"/>
      <c r="DJ102" s="277"/>
      <c r="DK102" s="277"/>
      <c r="DL102" s="277"/>
      <c r="DM102" s="277"/>
      <c r="DN102" s="277"/>
      <c r="DO102" s="277"/>
      <c r="DP102" s="277"/>
      <c r="DQ102" s="277"/>
      <c r="DR102" s="277"/>
      <c r="DS102" s="276">
        <f>DS103+DS104</f>
        <v>147500</v>
      </c>
      <c r="DT102" s="277"/>
      <c r="DU102" s="277"/>
      <c r="DV102" s="277"/>
      <c r="DW102" s="277"/>
      <c r="DX102" s="277"/>
      <c r="DY102" s="277"/>
      <c r="DZ102" s="277"/>
      <c r="EA102" s="277"/>
      <c r="EB102" s="277"/>
      <c r="EC102" s="277"/>
      <c r="ED102" s="277"/>
      <c r="EE102" s="277"/>
      <c r="EF102" s="276">
        <f>EF103+EF104</f>
        <v>147500</v>
      </c>
      <c r="EG102" s="277"/>
      <c r="EH102" s="277"/>
      <c r="EI102" s="277"/>
      <c r="EJ102" s="277"/>
      <c r="EK102" s="277"/>
      <c r="EL102" s="277"/>
      <c r="EM102" s="277"/>
      <c r="EN102" s="277"/>
      <c r="EO102" s="277"/>
      <c r="EP102" s="277"/>
      <c r="EQ102" s="277"/>
      <c r="ER102" s="277"/>
      <c r="ES102" s="278" t="s">
        <v>127</v>
      </c>
      <c r="ET102" s="278"/>
      <c r="EU102" s="278"/>
      <c r="EV102" s="278"/>
      <c r="EW102" s="278"/>
      <c r="EX102" s="278"/>
      <c r="EY102" s="278"/>
      <c r="EZ102" s="278"/>
      <c r="FA102" s="278"/>
      <c r="FB102" s="278"/>
      <c r="FC102" s="278"/>
      <c r="FD102" s="278"/>
      <c r="FE102" s="278"/>
    </row>
    <row r="103" spans="1:161" ht="12" x14ac:dyDescent="0.25">
      <c r="A103" s="287" t="s">
        <v>452</v>
      </c>
      <c r="B103" s="288"/>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c r="BT103" s="288"/>
      <c r="BU103" s="288"/>
      <c r="BV103" s="288"/>
      <c r="BW103" s="288"/>
      <c r="BX103" s="268" t="s">
        <v>453</v>
      </c>
      <c r="BY103" s="268"/>
      <c r="BZ103" s="268"/>
      <c r="CA103" s="268"/>
      <c r="CB103" s="268"/>
      <c r="CC103" s="268"/>
      <c r="CD103" s="268"/>
      <c r="CE103" s="268"/>
      <c r="CF103" s="268" t="s">
        <v>454</v>
      </c>
      <c r="CG103" s="268"/>
      <c r="CH103" s="268"/>
      <c r="CI103" s="268"/>
      <c r="CJ103" s="268"/>
      <c r="CK103" s="268"/>
      <c r="CL103" s="268"/>
      <c r="CM103" s="268"/>
      <c r="CN103" s="268"/>
      <c r="CO103" s="268"/>
      <c r="CP103" s="268"/>
      <c r="CQ103" s="268"/>
      <c r="CR103" s="268"/>
      <c r="CS103" s="274">
        <v>291</v>
      </c>
      <c r="CT103" s="275"/>
      <c r="CU103" s="275"/>
      <c r="CV103" s="275"/>
      <c r="CW103" s="275"/>
      <c r="CX103" s="275"/>
      <c r="CY103" s="275"/>
      <c r="CZ103" s="275"/>
      <c r="DA103" s="275"/>
      <c r="DB103" s="275"/>
      <c r="DC103" s="275"/>
      <c r="DD103" s="275"/>
      <c r="DE103" s="275"/>
      <c r="DF103" s="276">
        <v>147500</v>
      </c>
      <c r="DG103" s="277"/>
      <c r="DH103" s="277"/>
      <c r="DI103" s="277"/>
      <c r="DJ103" s="277"/>
      <c r="DK103" s="277"/>
      <c r="DL103" s="277"/>
      <c r="DM103" s="277"/>
      <c r="DN103" s="277"/>
      <c r="DO103" s="277"/>
      <c r="DP103" s="277"/>
      <c r="DQ103" s="277"/>
      <c r="DR103" s="277"/>
      <c r="DS103" s="276">
        <v>147500</v>
      </c>
      <c r="DT103" s="277"/>
      <c r="DU103" s="277"/>
      <c r="DV103" s="277"/>
      <c r="DW103" s="277"/>
      <c r="DX103" s="277"/>
      <c r="DY103" s="277"/>
      <c r="DZ103" s="277"/>
      <c r="EA103" s="277"/>
      <c r="EB103" s="277"/>
      <c r="EC103" s="277"/>
      <c r="ED103" s="277"/>
      <c r="EE103" s="277"/>
      <c r="EF103" s="276">
        <v>147500</v>
      </c>
      <c r="EG103" s="277"/>
      <c r="EH103" s="277"/>
      <c r="EI103" s="277"/>
      <c r="EJ103" s="277"/>
      <c r="EK103" s="277"/>
      <c r="EL103" s="277"/>
      <c r="EM103" s="277"/>
      <c r="EN103" s="277"/>
      <c r="EO103" s="277"/>
      <c r="EP103" s="277"/>
      <c r="EQ103" s="277"/>
      <c r="ER103" s="277"/>
      <c r="ES103" s="278" t="s">
        <v>127</v>
      </c>
      <c r="ET103" s="278"/>
      <c r="EU103" s="278"/>
      <c r="EV103" s="278"/>
      <c r="EW103" s="278"/>
      <c r="EX103" s="278"/>
      <c r="EY103" s="278"/>
      <c r="EZ103" s="278"/>
      <c r="FA103" s="278"/>
      <c r="FB103" s="278"/>
      <c r="FC103" s="278"/>
      <c r="FD103" s="278"/>
      <c r="FE103" s="278"/>
    </row>
    <row r="104" spans="1:161" ht="25.5" customHeight="1" x14ac:dyDescent="0.25">
      <c r="A104" s="287" t="s">
        <v>297</v>
      </c>
      <c r="B104" s="288"/>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c r="BT104" s="288"/>
      <c r="BU104" s="288"/>
      <c r="BV104" s="288"/>
      <c r="BW104" s="288"/>
      <c r="BX104" s="268" t="s">
        <v>455</v>
      </c>
      <c r="BY104" s="268"/>
      <c r="BZ104" s="268"/>
      <c r="CA104" s="268"/>
      <c r="CB104" s="268"/>
      <c r="CC104" s="268"/>
      <c r="CD104" s="268"/>
      <c r="CE104" s="268"/>
      <c r="CF104" s="268" t="s">
        <v>456</v>
      </c>
      <c r="CG104" s="268"/>
      <c r="CH104" s="268"/>
      <c r="CI104" s="268"/>
      <c r="CJ104" s="268"/>
      <c r="CK104" s="268"/>
      <c r="CL104" s="268"/>
      <c r="CM104" s="268"/>
      <c r="CN104" s="268"/>
      <c r="CO104" s="268"/>
      <c r="CP104" s="268"/>
      <c r="CQ104" s="268"/>
      <c r="CR104" s="268"/>
      <c r="CS104" s="274">
        <v>291</v>
      </c>
      <c r="CT104" s="275"/>
      <c r="CU104" s="275"/>
      <c r="CV104" s="275"/>
      <c r="CW104" s="275"/>
      <c r="CX104" s="275"/>
      <c r="CY104" s="275"/>
      <c r="CZ104" s="275"/>
      <c r="DA104" s="275"/>
      <c r="DB104" s="275"/>
      <c r="DC104" s="275"/>
      <c r="DD104" s="275"/>
      <c r="DE104" s="275"/>
      <c r="DF104" s="276"/>
      <c r="DG104" s="277"/>
      <c r="DH104" s="277"/>
      <c r="DI104" s="277"/>
      <c r="DJ104" s="277"/>
      <c r="DK104" s="277"/>
      <c r="DL104" s="277"/>
      <c r="DM104" s="277"/>
      <c r="DN104" s="277"/>
      <c r="DO104" s="277"/>
      <c r="DP104" s="277"/>
      <c r="DQ104" s="277"/>
      <c r="DR104" s="277"/>
      <c r="DS104" s="276"/>
      <c r="DT104" s="277"/>
      <c r="DU104" s="277"/>
      <c r="DV104" s="277"/>
      <c r="DW104" s="277"/>
      <c r="DX104" s="277"/>
      <c r="DY104" s="277"/>
      <c r="DZ104" s="277"/>
      <c r="EA104" s="277"/>
      <c r="EB104" s="277"/>
      <c r="EC104" s="277"/>
      <c r="ED104" s="277"/>
      <c r="EE104" s="277"/>
      <c r="EF104" s="276"/>
      <c r="EG104" s="277"/>
      <c r="EH104" s="277"/>
      <c r="EI104" s="277"/>
      <c r="EJ104" s="277"/>
      <c r="EK104" s="277"/>
      <c r="EL104" s="277"/>
      <c r="EM104" s="277"/>
      <c r="EN104" s="277"/>
      <c r="EO104" s="277"/>
      <c r="EP104" s="277"/>
      <c r="EQ104" s="277"/>
      <c r="ER104" s="277"/>
      <c r="ES104" s="278" t="s">
        <v>127</v>
      </c>
      <c r="ET104" s="278"/>
      <c r="EU104" s="278"/>
      <c r="EV104" s="278"/>
      <c r="EW104" s="278"/>
      <c r="EX104" s="278"/>
      <c r="EY104" s="278"/>
      <c r="EZ104" s="278"/>
      <c r="FA104" s="278"/>
      <c r="FB104" s="278"/>
      <c r="FC104" s="278"/>
      <c r="FD104" s="278"/>
      <c r="FE104" s="278"/>
    </row>
    <row r="105" spans="1:161" ht="22.5" customHeight="1" x14ac:dyDescent="0.25">
      <c r="A105" s="287" t="s">
        <v>298</v>
      </c>
      <c r="B105" s="288"/>
      <c r="C105" s="288"/>
      <c r="D105" s="288"/>
      <c r="E105" s="288"/>
      <c r="F105" s="288"/>
      <c r="G105" s="288"/>
      <c r="H105" s="288"/>
      <c r="I105" s="288"/>
      <c r="J105" s="288"/>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c r="BR105" s="288"/>
      <c r="BS105" s="288"/>
      <c r="BT105" s="288"/>
      <c r="BU105" s="288"/>
      <c r="BV105" s="288"/>
      <c r="BW105" s="288"/>
      <c r="BX105" s="268" t="s">
        <v>457</v>
      </c>
      <c r="BY105" s="268"/>
      <c r="BZ105" s="268"/>
      <c r="CA105" s="268"/>
      <c r="CB105" s="268"/>
      <c r="CC105" s="268"/>
      <c r="CD105" s="268"/>
      <c r="CE105" s="268"/>
      <c r="CF105" s="268" t="s">
        <v>458</v>
      </c>
      <c r="CG105" s="268"/>
      <c r="CH105" s="268"/>
      <c r="CI105" s="268"/>
      <c r="CJ105" s="268"/>
      <c r="CK105" s="268"/>
      <c r="CL105" s="268"/>
      <c r="CM105" s="268"/>
      <c r="CN105" s="268"/>
      <c r="CO105" s="268"/>
      <c r="CP105" s="268"/>
      <c r="CQ105" s="268"/>
      <c r="CR105" s="268"/>
      <c r="CS105" s="274">
        <v>292</v>
      </c>
      <c r="CT105" s="275"/>
      <c r="CU105" s="275"/>
      <c r="CV105" s="275"/>
      <c r="CW105" s="275"/>
      <c r="CX105" s="275"/>
      <c r="CY105" s="275"/>
      <c r="CZ105" s="275"/>
      <c r="DA105" s="275"/>
      <c r="DB105" s="275"/>
      <c r="DC105" s="275"/>
      <c r="DD105" s="275"/>
      <c r="DE105" s="275"/>
      <c r="DF105" s="276">
        <v>101.8</v>
      </c>
      <c r="DG105" s="277"/>
      <c r="DH105" s="277"/>
      <c r="DI105" s="277"/>
      <c r="DJ105" s="277"/>
      <c r="DK105" s="277"/>
      <c r="DL105" s="277"/>
      <c r="DM105" s="277"/>
      <c r="DN105" s="277"/>
      <c r="DO105" s="277"/>
      <c r="DP105" s="277"/>
      <c r="DQ105" s="277"/>
      <c r="DR105" s="277"/>
      <c r="DS105" s="276"/>
      <c r="DT105" s="277"/>
      <c r="DU105" s="277"/>
      <c r="DV105" s="277"/>
      <c r="DW105" s="277"/>
      <c r="DX105" s="277"/>
      <c r="DY105" s="277"/>
      <c r="DZ105" s="277"/>
      <c r="EA105" s="277"/>
      <c r="EB105" s="277"/>
      <c r="EC105" s="277"/>
      <c r="ED105" s="277"/>
      <c r="EE105" s="277"/>
      <c r="EF105" s="276"/>
      <c r="EG105" s="277"/>
      <c r="EH105" s="277"/>
      <c r="EI105" s="277"/>
      <c r="EJ105" s="277"/>
      <c r="EK105" s="277"/>
      <c r="EL105" s="277"/>
      <c r="EM105" s="277"/>
      <c r="EN105" s="277"/>
      <c r="EO105" s="277"/>
      <c r="EP105" s="277"/>
      <c r="EQ105" s="277"/>
      <c r="ER105" s="277"/>
      <c r="ES105" s="278" t="s">
        <v>127</v>
      </c>
      <c r="ET105" s="278"/>
      <c r="EU105" s="278"/>
      <c r="EV105" s="278"/>
      <c r="EW105" s="278"/>
      <c r="EX105" s="278"/>
      <c r="EY105" s="278"/>
      <c r="EZ105" s="278"/>
      <c r="FA105" s="278"/>
      <c r="FB105" s="278"/>
      <c r="FC105" s="278"/>
      <c r="FD105" s="278"/>
      <c r="FE105" s="278"/>
    </row>
    <row r="106" spans="1:161" ht="13.5" customHeight="1" x14ac:dyDescent="0.25">
      <c r="A106" s="310" t="s">
        <v>299</v>
      </c>
      <c r="B106" s="311"/>
      <c r="C106" s="311"/>
      <c r="D106" s="311"/>
      <c r="E106" s="311"/>
      <c r="F106" s="311"/>
      <c r="G106" s="311"/>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311"/>
      <c r="AG106" s="311"/>
      <c r="AH106" s="311"/>
      <c r="AI106" s="311"/>
      <c r="AJ106" s="311"/>
      <c r="AK106" s="311"/>
      <c r="AL106" s="311"/>
      <c r="AM106" s="311"/>
      <c r="AN106" s="311"/>
      <c r="AO106" s="311"/>
      <c r="AP106" s="311"/>
      <c r="AQ106" s="311"/>
      <c r="AR106" s="311"/>
      <c r="AS106" s="311"/>
      <c r="AT106" s="311"/>
      <c r="AU106" s="311"/>
      <c r="AV106" s="311"/>
      <c r="AW106" s="311"/>
      <c r="AX106" s="311"/>
      <c r="AY106" s="311"/>
      <c r="AZ106" s="311"/>
      <c r="BA106" s="311"/>
      <c r="BB106" s="311"/>
      <c r="BC106" s="311"/>
      <c r="BD106" s="311"/>
      <c r="BE106" s="311"/>
      <c r="BF106" s="311"/>
      <c r="BG106" s="311"/>
      <c r="BH106" s="311"/>
      <c r="BI106" s="311"/>
      <c r="BJ106" s="311"/>
      <c r="BK106" s="311"/>
      <c r="BL106" s="311"/>
      <c r="BM106" s="311"/>
      <c r="BN106" s="311"/>
      <c r="BO106" s="311"/>
      <c r="BP106" s="311"/>
      <c r="BQ106" s="311"/>
      <c r="BR106" s="311"/>
      <c r="BS106" s="311"/>
      <c r="BT106" s="311"/>
      <c r="BU106" s="311"/>
      <c r="BV106" s="311"/>
      <c r="BW106" s="311"/>
      <c r="BX106" s="268" t="s">
        <v>459</v>
      </c>
      <c r="BY106" s="268"/>
      <c r="BZ106" s="268"/>
      <c r="CA106" s="268"/>
      <c r="CB106" s="268"/>
      <c r="CC106" s="268"/>
      <c r="CD106" s="268"/>
      <c r="CE106" s="268"/>
      <c r="CF106" s="268" t="s">
        <v>127</v>
      </c>
      <c r="CG106" s="268"/>
      <c r="CH106" s="268"/>
      <c r="CI106" s="268"/>
      <c r="CJ106" s="268"/>
      <c r="CK106" s="268"/>
      <c r="CL106" s="268"/>
      <c r="CM106" s="268"/>
      <c r="CN106" s="268"/>
      <c r="CO106" s="268"/>
      <c r="CP106" s="268"/>
      <c r="CQ106" s="268"/>
      <c r="CR106" s="268"/>
      <c r="CS106" s="274"/>
      <c r="CT106" s="275"/>
      <c r="CU106" s="275"/>
      <c r="CV106" s="275"/>
      <c r="CW106" s="275"/>
      <c r="CX106" s="275"/>
      <c r="CY106" s="275"/>
      <c r="CZ106" s="275"/>
      <c r="DA106" s="275"/>
      <c r="DB106" s="275"/>
      <c r="DC106" s="275"/>
      <c r="DD106" s="275"/>
      <c r="DE106" s="275"/>
      <c r="DF106" s="276"/>
      <c r="DG106" s="277"/>
      <c r="DH106" s="277"/>
      <c r="DI106" s="277"/>
      <c r="DJ106" s="277"/>
      <c r="DK106" s="277"/>
      <c r="DL106" s="277"/>
      <c r="DM106" s="277"/>
      <c r="DN106" s="277"/>
      <c r="DO106" s="277"/>
      <c r="DP106" s="277"/>
      <c r="DQ106" s="277"/>
      <c r="DR106" s="277"/>
      <c r="DS106" s="276"/>
      <c r="DT106" s="277"/>
      <c r="DU106" s="277"/>
      <c r="DV106" s="277"/>
      <c r="DW106" s="277"/>
      <c r="DX106" s="277"/>
      <c r="DY106" s="277"/>
      <c r="DZ106" s="277"/>
      <c r="EA106" s="277"/>
      <c r="EB106" s="277"/>
      <c r="EC106" s="277"/>
      <c r="ED106" s="277"/>
      <c r="EE106" s="277"/>
      <c r="EF106" s="276"/>
      <c r="EG106" s="277"/>
      <c r="EH106" s="277"/>
      <c r="EI106" s="277"/>
      <c r="EJ106" s="277"/>
      <c r="EK106" s="277"/>
      <c r="EL106" s="277"/>
      <c r="EM106" s="277"/>
      <c r="EN106" s="277"/>
      <c r="EO106" s="277"/>
      <c r="EP106" s="277"/>
      <c r="EQ106" s="277"/>
      <c r="ER106" s="277"/>
      <c r="ES106" s="278" t="s">
        <v>127</v>
      </c>
      <c r="ET106" s="278"/>
      <c r="EU106" s="278"/>
      <c r="EV106" s="278"/>
      <c r="EW106" s="278"/>
      <c r="EX106" s="278"/>
      <c r="EY106" s="278"/>
      <c r="EZ106" s="278"/>
      <c r="FA106" s="278"/>
      <c r="FB106" s="278"/>
      <c r="FC106" s="278"/>
      <c r="FD106" s="278"/>
      <c r="FE106" s="278"/>
    </row>
    <row r="107" spans="1:161" ht="12" x14ac:dyDescent="0.25">
      <c r="A107" s="287" t="s">
        <v>460</v>
      </c>
      <c r="B107" s="288"/>
      <c r="C107" s="288"/>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c r="BT107" s="288"/>
      <c r="BU107" s="288"/>
      <c r="BV107" s="288"/>
      <c r="BW107" s="288"/>
      <c r="BX107" s="268" t="s">
        <v>461</v>
      </c>
      <c r="BY107" s="268"/>
      <c r="BZ107" s="268"/>
      <c r="CA107" s="268"/>
      <c r="CB107" s="268"/>
      <c r="CC107" s="268"/>
      <c r="CD107" s="268"/>
      <c r="CE107" s="268"/>
      <c r="CF107" s="268" t="s">
        <v>462</v>
      </c>
      <c r="CG107" s="268"/>
      <c r="CH107" s="268"/>
      <c r="CI107" s="268"/>
      <c r="CJ107" s="268"/>
      <c r="CK107" s="268"/>
      <c r="CL107" s="268"/>
      <c r="CM107" s="268"/>
      <c r="CN107" s="268"/>
      <c r="CO107" s="268"/>
      <c r="CP107" s="268"/>
      <c r="CQ107" s="268"/>
      <c r="CR107" s="268"/>
      <c r="CS107" s="274"/>
      <c r="CT107" s="275"/>
      <c r="CU107" s="275"/>
      <c r="CV107" s="275"/>
      <c r="CW107" s="275"/>
      <c r="CX107" s="275"/>
      <c r="CY107" s="275"/>
      <c r="CZ107" s="275"/>
      <c r="DA107" s="275"/>
      <c r="DB107" s="275"/>
      <c r="DC107" s="275"/>
      <c r="DD107" s="275"/>
      <c r="DE107" s="275"/>
      <c r="DF107" s="276"/>
      <c r="DG107" s="277"/>
      <c r="DH107" s="277"/>
      <c r="DI107" s="277"/>
      <c r="DJ107" s="277"/>
      <c r="DK107" s="277"/>
      <c r="DL107" s="277"/>
      <c r="DM107" s="277"/>
      <c r="DN107" s="277"/>
      <c r="DO107" s="277"/>
      <c r="DP107" s="277"/>
      <c r="DQ107" s="277"/>
      <c r="DR107" s="277"/>
      <c r="DS107" s="276"/>
      <c r="DT107" s="277"/>
      <c r="DU107" s="277"/>
      <c r="DV107" s="277"/>
      <c r="DW107" s="277"/>
      <c r="DX107" s="277"/>
      <c r="DY107" s="277"/>
      <c r="DZ107" s="277"/>
      <c r="EA107" s="277"/>
      <c r="EB107" s="277"/>
      <c r="EC107" s="277"/>
      <c r="ED107" s="277"/>
      <c r="EE107" s="277"/>
      <c r="EF107" s="276"/>
      <c r="EG107" s="277"/>
      <c r="EH107" s="277"/>
      <c r="EI107" s="277"/>
      <c r="EJ107" s="277"/>
      <c r="EK107" s="277"/>
      <c r="EL107" s="277"/>
      <c r="EM107" s="277"/>
      <c r="EN107" s="277"/>
      <c r="EO107" s="277"/>
      <c r="EP107" s="277"/>
      <c r="EQ107" s="277"/>
      <c r="ER107" s="277"/>
      <c r="ES107" s="278" t="s">
        <v>127</v>
      </c>
      <c r="ET107" s="278"/>
      <c r="EU107" s="278"/>
      <c r="EV107" s="278"/>
      <c r="EW107" s="278"/>
      <c r="EX107" s="278"/>
      <c r="EY107" s="278"/>
      <c r="EZ107" s="278"/>
      <c r="FA107" s="278"/>
      <c r="FB107" s="278"/>
      <c r="FC107" s="278"/>
      <c r="FD107" s="278"/>
      <c r="FE107" s="278"/>
    </row>
    <row r="108" spans="1:161" ht="12" x14ac:dyDescent="0.25">
      <c r="A108" s="287" t="s">
        <v>300</v>
      </c>
      <c r="B108" s="288"/>
      <c r="C108" s="288"/>
      <c r="D108" s="288"/>
      <c r="E108" s="288"/>
      <c r="F108" s="28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c r="BR108" s="288"/>
      <c r="BS108" s="288"/>
      <c r="BT108" s="288"/>
      <c r="BU108" s="288"/>
      <c r="BV108" s="288"/>
      <c r="BW108" s="288"/>
      <c r="BX108" s="268" t="s">
        <v>463</v>
      </c>
      <c r="BY108" s="268"/>
      <c r="BZ108" s="268"/>
      <c r="CA108" s="268"/>
      <c r="CB108" s="268"/>
      <c r="CC108" s="268"/>
      <c r="CD108" s="268"/>
      <c r="CE108" s="268"/>
      <c r="CF108" s="268" t="s">
        <v>464</v>
      </c>
      <c r="CG108" s="268"/>
      <c r="CH108" s="268"/>
      <c r="CI108" s="268"/>
      <c r="CJ108" s="268"/>
      <c r="CK108" s="268"/>
      <c r="CL108" s="268"/>
      <c r="CM108" s="268"/>
      <c r="CN108" s="268"/>
      <c r="CO108" s="268"/>
      <c r="CP108" s="268"/>
      <c r="CQ108" s="268"/>
      <c r="CR108" s="268"/>
      <c r="CS108" s="274"/>
      <c r="CT108" s="275"/>
      <c r="CU108" s="275"/>
      <c r="CV108" s="275"/>
      <c r="CW108" s="275"/>
      <c r="CX108" s="275"/>
      <c r="CY108" s="275"/>
      <c r="CZ108" s="275"/>
      <c r="DA108" s="275"/>
      <c r="DB108" s="275"/>
      <c r="DC108" s="275"/>
      <c r="DD108" s="275"/>
      <c r="DE108" s="275"/>
      <c r="DF108" s="276"/>
      <c r="DG108" s="277"/>
      <c r="DH108" s="277"/>
      <c r="DI108" s="277"/>
      <c r="DJ108" s="277"/>
      <c r="DK108" s="277"/>
      <c r="DL108" s="277"/>
      <c r="DM108" s="277"/>
      <c r="DN108" s="277"/>
      <c r="DO108" s="277"/>
      <c r="DP108" s="277"/>
      <c r="DQ108" s="277"/>
      <c r="DR108" s="277"/>
      <c r="DS108" s="276"/>
      <c r="DT108" s="277"/>
      <c r="DU108" s="277"/>
      <c r="DV108" s="277"/>
      <c r="DW108" s="277"/>
      <c r="DX108" s="277"/>
      <c r="DY108" s="277"/>
      <c r="DZ108" s="277"/>
      <c r="EA108" s="277"/>
      <c r="EB108" s="277"/>
      <c r="EC108" s="277"/>
      <c r="ED108" s="277"/>
      <c r="EE108" s="277"/>
      <c r="EF108" s="276"/>
      <c r="EG108" s="277"/>
      <c r="EH108" s="277"/>
      <c r="EI108" s="277"/>
      <c r="EJ108" s="277"/>
      <c r="EK108" s="277"/>
      <c r="EL108" s="277"/>
      <c r="EM108" s="277"/>
      <c r="EN108" s="277"/>
      <c r="EO108" s="277"/>
      <c r="EP108" s="277"/>
      <c r="EQ108" s="277"/>
      <c r="ER108" s="277"/>
      <c r="ES108" s="278" t="s">
        <v>127</v>
      </c>
      <c r="ET108" s="278"/>
      <c r="EU108" s="278"/>
      <c r="EV108" s="278"/>
      <c r="EW108" s="278"/>
      <c r="EX108" s="278"/>
      <c r="EY108" s="278"/>
      <c r="EZ108" s="278"/>
      <c r="FA108" s="278"/>
      <c r="FB108" s="278"/>
      <c r="FC108" s="278"/>
      <c r="FD108" s="278"/>
      <c r="FE108" s="278"/>
    </row>
    <row r="109" spans="1:161" ht="24.75" customHeight="1" x14ac:dyDescent="0.25">
      <c r="A109" s="287" t="s">
        <v>301</v>
      </c>
      <c r="B109" s="288"/>
      <c r="C109" s="288"/>
      <c r="D109" s="288"/>
      <c r="E109" s="288"/>
      <c r="F109" s="288"/>
      <c r="G109" s="288"/>
      <c r="H109" s="288"/>
      <c r="I109" s="288"/>
      <c r="J109" s="288"/>
      <c r="K109" s="288"/>
      <c r="L109" s="288"/>
      <c r="M109" s="288"/>
      <c r="N109" s="288"/>
      <c r="O109" s="288"/>
      <c r="P109" s="288"/>
      <c r="Q109" s="288"/>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c r="BR109" s="288"/>
      <c r="BS109" s="288"/>
      <c r="BT109" s="288"/>
      <c r="BU109" s="288"/>
      <c r="BV109" s="288"/>
      <c r="BW109" s="288"/>
      <c r="BX109" s="268" t="s">
        <v>465</v>
      </c>
      <c r="BY109" s="268"/>
      <c r="BZ109" s="268"/>
      <c r="CA109" s="268"/>
      <c r="CB109" s="268"/>
      <c r="CC109" s="268"/>
      <c r="CD109" s="268"/>
      <c r="CE109" s="268"/>
      <c r="CF109" s="268" t="s">
        <v>466</v>
      </c>
      <c r="CG109" s="268"/>
      <c r="CH109" s="268"/>
      <c r="CI109" s="268"/>
      <c r="CJ109" s="268"/>
      <c r="CK109" s="268"/>
      <c r="CL109" s="268"/>
      <c r="CM109" s="268"/>
      <c r="CN109" s="268"/>
      <c r="CO109" s="268"/>
      <c r="CP109" s="268"/>
      <c r="CQ109" s="268"/>
      <c r="CR109" s="268"/>
      <c r="CS109" s="274"/>
      <c r="CT109" s="275"/>
      <c r="CU109" s="275"/>
      <c r="CV109" s="275"/>
      <c r="CW109" s="275"/>
      <c r="CX109" s="275"/>
      <c r="CY109" s="275"/>
      <c r="CZ109" s="275"/>
      <c r="DA109" s="275"/>
      <c r="DB109" s="275"/>
      <c r="DC109" s="275"/>
      <c r="DD109" s="275"/>
      <c r="DE109" s="275"/>
      <c r="DF109" s="276"/>
      <c r="DG109" s="277"/>
      <c r="DH109" s="277"/>
      <c r="DI109" s="277"/>
      <c r="DJ109" s="277"/>
      <c r="DK109" s="277"/>
      <c r="DL109" s="277"/>
      <c r="DM109" s="277"/>
      <c r="DN109" s="277"/>
      <c r="DO109" s="277"/>
      <c r="DP109" s="277"/>
      <c r="DQ109" s="277"/>
      <c r="DR109" s="277"/>
      <c r="DS109" s="276"/>
      <c r="DT109" s="277"/>
      <c r="DU109" s="277"/>
      <c r="DV109" s="277"/>
      <c r="DW109" s="277"/>
      <c r="DX109" s="277"/>
      <c r="DY109" s="277"/>
      <c r="DZ109" s="277"/>
      <c r="EA109" s="277"/>
      <c r="EB109" s="277"/>
      <c r="EC109" s="277"/>
      <c r="ED109" s="277"/>
      <c r="EE109" s="277"/>
      <c r="EF109" s="276"/>
      <c r="EG109" s="277"/>
      <c r="EH109" s="277"/>
      <c r="EI109" s="277"/>
      <c r="EJ109" s="277"/>
      <c r="EK109" s="277"/>
      <c r="EL109" s="277"/>
      <c r="EM109" s="277"/>
      <c r="EN109" s="277"/>
      <c r="EO109" s="277"/>
      <c r="EP109" s="277"/>
      <c r="EQ109" s="277"/>
      <c r="ER109" s="277"/>
      <c r="ES109" s="278" t="s">
        <v>127</v>
      </c>
      <c r="ET109" s="278"/>
      <c r="EU109" s="278"/>
      <c r="EV109" s="278"/>
      <c r="EW109" s="278"/>
      <c r="EX109" s="278"/>
      <c r="EY109" s="278"/>
      <c r="EZ109" s="278"/>
      <c r="FA109" s="278"/>
      <c r="FB109" s="278"/>
      <c r="FC109" s="278"/>
      <c r="FD109" s="278"/>
      <c r="FE109" s="278"/>
    </row>
    <row r="110" spans="1:161" ht="22.5" customHeight="1" x14ac:dyDescent="0.25">
      <c r="A110" s="310" t="s">
        <v>302</v>
      </c>
      <c r="B110" s="311"/>
      <c r="C110" s="311"/>
      <c r="D110" s="311"/>
      <c r="E110" s="311"/>
      <c r="F110" s="311"/>
      <c r="G110" s="311"/>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311"/>
      <c r="AD110" s="311"/>
      <c r="AE110" s="311"/>
      <c r="AF110" s="311"/>
      <c r="AG110" s="311"/>
      <c r="AH110" s="311"/>
      <c r="AI110" s="311"/>
      <c r="AJ110" s="311"/>
      <c r="AK110" s="311"/>
      <c r="AL110" s="311"/>
      <c r="AM110" s="311"/>
      <c r="AN110" s="311"/>
      <c r="AO110" s="311"/>
      <c r="AP110" s="311"/>
      <c r="AQ110" s="311"/>
      <c r="AR110" s="311"/>
      <c r="AS110" s="311"/>
      <c r="AT110" s="311"/>
      <c r="AU110" s="311"/>
      <c r="AV110" s="311"/>
      <c r="AW110" s="311"/>
      <c r="AX110" s="311"/>
      <c r="AY110" s="311"/>
      <c r="AZ110" s="311"/>
      <c r="BA110" s="311"/>
      <c r="BB110" s="311"/>
      <c r="BC110" s="311"/>
      <c r="BD110" s="311"/>
      <c r="BE110" s="311"/>
      <c r="BF110" s="311"/>
      <c r="BG110" s="311"/>
      <c r="BH110" s="311"/>
      <c r="BI110" s="311"/>
      <c r="BJ110" s="311"/>
      <c r="BK110" s="311"/>
      <c r="BL110" s="311"/>
      <c r="BM110" s="311"/>
      <c r="BN110" s="311"/>
      <c r="BO110" s="311"/>
      <c r="BP110" s="311"/>
      <c r="BQ110" s="311"/>
      <c r="BR110" s="311"/>
      <c r="BS110" s="311"/>
      <c r="BT110" s="311"/>
      <c r="BU110" s="311"/>
      <c r="BV110" s="311"/>
      <c r="BW110" s="311"/>
      <c r="BX110" s="268" t="s">
        <v>467</v>
      </c>
      <c r="BY110" s="268"/>
      <c r="BZ110" s="268"/>
      <c r="CA110" s="268"/>
      <c r="CB110" s="268"/>
      <c r="CC110" s="268"/>
      <c r="CD110" s="268"/>
      <c r="CE110" s="268"/>
      <c r="CF110" s="268" t="s">
        <v>127</v>
      </c>
      <c r="CG110" s="268"/>
      <c r="CH110" s="268"/>
      <c r="CI110" s="268"/>
      <c r="CJ110" s="268"/>
      <c r="CK110" s="268"/>
      <c r="CL110" s="268"/>
      <c r="CM110" s="268"/>
      <c r="CN110" s="268"/>
      <c r="CO110" s="268"/>
      <c r="CP110" s="268"/>
      <c r="CQ110" s="268"/>
      <c r="CR110" s="268"/>
      <c r="CS110" s="274"/>
      <c r="CT110" s="275"/>
      <c r="CU110" s="275"/>
      <c r="CV110" s="275"/>
      <c r="CW110" s="275"/>
      <c r="CX110" s="275"/>
      <c r="CY110" s="275"/>
      <c r="CZ110" s="275"/>
      <c r="DA110" s="275"/>
      <c r="DB110" s="275"/>
      <c r="DC110" s="275"/>
      <c r="DD110" s="275"/>
      <c r="DE110" s="275"/>
      <c r="DF110" s="276"/>
      <c r="DG110" s="277"/>
      <c r="DH110" s="277"/>
      <c r="DI110" s="277"/>
      <c r="DJ110" s="277"/>
      <c r="DK110" s="277"/>
      <c r="DL110" s="277"/>
      <c r="DM110" s="277"/>
      <c r="DN110" s="277"/>
      <c r="DO110" s="277"/>
      <c r="DP110" s="277"/>
      <c r="DQ110" s="277"/>
      <c r="DR110" s="277"/>
      <c r="DS110" s="276"/>
      <c r="DT110" s="277"/>
      <c r="DU110" s="277"/>
      <c r="DV110" s="277"/>
      <c r="DW110" s="277"/>
      <c r="DX110" s="277"/>
      <c r="DY110" s="277"/>
      <c r="DZ110" s="277"/>
      <c r="EA110" s="277"/>
      <c r="EB110" s="277"/>
      <c r="EC110" s="277"/>
      <c r="ED110" s="277"/>
      <c r="EE110" s="277"/>
      <c r="EF110" s="276"/>
      <c r="EG110" s="277"/>
      <c r="EH110" s="277"/>
      <c r="EI110" s="277"/>
      <c r="EJ110" s="277"/>
      <c r="EK110" s="277"/>
      <c r="EL110" s="277"/>
      <c r="EM110" s="277"/>
      <c r="EN110" s="277"/>
      <c r="EO110" s="277"/>
      <c r="EP110" s="277"/>
      <c r="EQ110" s="277"/>
      <c r="ER110" s="277"/>
      <c r="ES110" s="278" t="s">
        <v>127</v>
      </c>
      <c r="ET110" s="278"/>
      <c r="EU110" s="278"/>
      <c r="EV110" s="278"/>
      <c r="EW110" s="278"/>
      <c r="EX110" s="278"/>
      <c r="EY110" s="278"/>
      <c r="EZ110" s="278"/>
      <c r="FA110" s="278"/>
      <c r="FB110" s="278"/>
      <c r="FC110" s="278"/>
      <c r="FD110" s="278"/>
      <c r="FE110" s="278"/>
    </row>
    <row r="111" spans="1:161" ht="33" customHeight="1" x14ac:dyDescent="0.25">
      <c r="A111" s="287" t="s">
        <v>303</v>
      </c>
      <c r="B111" s="288"/>
      <c r="C111" s="288"/>
      <c r="D111" s="288"/>
      <c r="E111" s="288"/>
      <c r="F111" s="288"/>
      <c r="G111" s="288"/>
      <c r="H111" s="288"/>
      <c r="I111" s="288"/>
      <c r="J111" s="288"/>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c r="BR111" s="288"/>
      <c r="BS111" s="288"/>
      <c r="BT111" s="288"/>
      <c r="BU111" s="288"/>
      <c r="BV111" s="288"/>
      <c r="BW111" s="288"/>
      <c r="BX111" s="268" t="s">
        <v>468</v>
      </c>
      <c r="BY111" s="268"/>
      <c r="BZ111" s="268"/>
      <c r="CA111" s="268"/>
      <c r="CB111" s="268"/>
      <c r="CC111" s="268"/>
      <c r="CD111" s="268"/>
      <c r="CE111" s="268"/>
      <c r="CF111" s="268" t="s">
        <v>469</v>
      </c>
      <c r="CG111" s="268"/>
      <c r="CH111" s="268"/>
      <c r="CI111" s="268"/>
      <c r="CJ111" s="268"/>
      <c r="CK111" s="268"/>
      <c r="CL111" s="268"/>
      <c r="CM111" s="268"/>
      <c r="CN111" s="268"/>
      <c r="CO111" s="268"/>
      <c r="CP111" s="268"/>
      <c r="CQ111" s="268"/>
      <c r="CR111" s="268"/>
      <c r="CS111" s="274"/>
      <c r="CT111" s="275"/>
      <c r="CU111" s="275"/>
      <c r="CV111" s="275"/>
      <c r="CW111" s="275"/>
      <c r="CX111" s="275"/>
      <c r="CY111" s="275"/>
      <c r="CZ111" s="275"/>
      <c r="DA111" s="275"/>
      <c r="DB111" s="275"/>
      <c r="DC111" s="275"/>
      <c r="DD111" s="275"/>
      <c r="DE111" s="275"/>
      <c r="DF111" s="276"/>
      <c r="DG111" s="277"/>
      <c r="DH111" s="277"/>
      <c r="DI111" s="277"/>
      <c r="DJ111" s="277"/>
      <c r="DK111" s="277"/>
      <c r="DL111" s="277"/>
      <c r="DM111" s="277"/>
      <c r="DN111" s="277"/>
      <c r="DO111" s="277"/>
      <c r="DP111" s="277"/>
      <c r="DQ111" s="277"/>
      <c r="DR111" s="277"/>
      <c r="DS111" s="276"/>
      <c r="DT111" s="277"/>
      <c r="DU111" s="277"/>
      <c r="DV111" s="277"/>
      <c r="DW111" s="277"/>
      <c r="DX111" s="277"/>
      <c r="DY111" s="277"/>
      <c r="DZ111" s="277"/>
      <c r="EA111" s="277"/>
      <c r="EB111" s="277"/>
      <c r="EC111" s="277"/>
      <c r="ED111" s="277"/>
      <c r="EE111" s="277"/>
      <c r="EF111" s="276"/>
      <c r="EG111" s="277"/>
      <c r="EH111" s="277"/>
      <c r="EI111" s="277"/>
      <c r="EJ111" s="277"/>
      <c r="EK111" s="277"/>
      <c r="EL111" s="277"/>
      <c r="EM111" s="277"/>
      <c r="EN111" s="277"/>
      <c r="EO111" s="277"/>
      <c r="EP111" s="277"/>
      <c r="EQ111" s="277"/>
      <c r="ER111" s="277"/>
      <c r="ES111" s="278" t="s">
        <v>127</v>
      </c>
      <c r="ET111" s="278"/>
      <c r="EU111" s="278"/>
      <c r="EV111" s="278"/>
      <c r="EW111" s="278"/>
      <c r="EX111" s="278"/>
      <c r="EY111" s="278"/>
      <c r="EZ111" s="278"/>
      <c r="FA111" s="278"/>
      <c r="FB111" s="278"/>
      <c r="FC111" s="278"/>
      <c r="FD111" s="278"/>
      <c r="FE111" s="278"/>
    </row>
    <row r="112" spans="1:161" ht="18" customHeight="1" x14ac:dyDescent="0.35">
      <c r="A112" s="301" t="s">
        <v>612</v>
      </c>
      <c r="B112" s="302"/>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02"/>
      <c r="AK112" s="302"/>
      <c r="AL112" s="302"/>
      <c r="AM112" s="302"/>
      <c r="AN112" s="302"/>
      <c r="AO112" s="302"/>
      <c r="AP112" s="302"/>
      <c r="AQ112" s="302"/>
      <c r="AR112" s="302"/>
      <c r="AS112" s="302"/>
      <c r="AT112" s="302"/>
      <c r="AU112" s="302"/>
      <c r="AV112" s="302"/>
      <c r="AW112" s="302"/>
      <c r="AX112" s="302"/>
      <c r="AY112" s="302"/>
      <c r="AZ112" s="302"/>
      <c r="BA112" s="302"/>
      <c r="BB112" s="302"/>
      <c r="BC112" s="302"/>
      <c r="BD112" s="302"/>
      <c r="BE112" s="302"/>
      <c r="BF112" s="302"/>
      <c r="BG112" s="302"/>
      <c r="BH112" s="302"/>
      <c r="BI112" s="302"/>
      <c r="BJ112" s="302"/>
      <c r="BK112" s="302"/>
      <c r="BL112" s="302"/>
      <c r="BM112" s="302"/>
      <c r="BN112" s="302"/>
      <c r="BO112" s="302"/>
      <c r="BP112" s="302"/>
      <c r="BQ112" s="302"/>
      <c r="BR112" s="302"/>
      <c r="BS112" s="302"/>
      <c r="BT112" s="302"/>
      <c r="BU112" s="302"/>
      <c r="BV112" s="302"/>
      <c r="BW112" s="302"/>
      <c r="BX112" s="303" t="s">
        <v>470</v>
      </c>
      <c r="BY112" s="303"/>
      <c r="BZ112" s="303"/>
      <c r="CA112" s="303"/>
      <c r="CB112" s="303"/>
      <c r="CC112" s="303"/>
      <c r="CD112" s="303"/>
      <c r="CE112" s="303"/>
      <c r="CF112" s="303" t="s">
        <v>127</v>
      </c>
      <c r="CG112" s="303"/>
      <c r="CH112" s="303"/>
      <c r="CI112" s="303"/>
      <c r="CJ112" s="303"/>
      <c r="CK112" s="303"/>
      <c r="CL112" s="303"/>
      <c r="CM112" s="303"/>
      <c r="CN112" s="303"/>
      <c r="CO112" s="303"/>
      <c r="CP112" s="303"/>
      <c r="CQ112" s="303"/>
      <c r="CR112" s="303"/>
      <c r="CS112" s="304">
        <v>220</v>
      </c>
      <c r="CT112" s="305"/>
      <c r="CU112" s="305"/>
      <c r="CV112" s="305"/>
      <c r="CW112" s="305"/>
      <c r="CX112" s="305"/>
      <c r="CY112" s="305"/>
      <c r="CZ112" s="305"/>
      <c r="DA112" s="305"/>
      <c r="DB112" s="305"/>
      <c r="DC112" s="305"/>
      <c r="DD112" s="305"/>
      <c r="DE112" s="305"/>
      <c r="DF112" s="306">
        <f>DF113+DF114+DF115+DF117+DF116</f>
        <v>9954975.3699999973</v>
      </c>
      <c r="DG112" s="307"/>
      <c r="DH112" s="307"/>
      <c r="DI112" s="307"/>
      <c r="DJ112" s="307"/>
      <c r="DK112" s="307"/>
      <c r="DL112" s="307"/>
      <c r="DM112" s="307"/>
      <c r="DN112" s="307"/>
      <c r="DO112" s="307"/>
      <c r="DP112" s="307"/>
      <c r="DQ112" s="307"/>
      <c r="DR112" s="307"/>
      <c r="DS112" s="306">
        <f>DS113+DS114+DS115+DS117</f>
        <v>9128027</v>
      </c>
      <c r="DT112" s="307"/>
      <c r="DU112" s="307"/>
      <c r="DV112" s="307"/>
      <c r="DW112" s="307"/>
      <c r="DX112" s="307"/>
      <c r="DY112" s="307"/>
      <c r="DZ112" s="307"/>
      <c r="EA112" s="307"/>
      <c r="EB112" s="307"/>
      <c r="EC112" s="307"/>
      <c r="ED112" s="307"/>
      <c r="EE112" s="307"/>
      <c r="EF112" s="306">
        <f>EF113+EF114+EF115+EF117</f>
        <v>9128027</v>
      </c>
      <c r="EG112" s="307"/>
      <c r="EH112" s="307"/>
      <c r="EI112" s="307"/>
      <c r="EJ112" s="307"/>
      <c r="EK112" s="307"/>
      <c r="EL112" s="307"/>
      <c r="EM112" s="307"/>
      <c r="EN112" s="307"/>
      <c r="EO112" s="307"/>
      <c r="EP112" s="307"/>
      <c r="EQ112" s="307"/>
      <c r="ER112" s="307"/>
      <c r="ES112" s="308"/>
      <c r="ET112" s="309"/>
      <c r="EU112" s="309"/>
      <c r="EV112" s="309"/>
      <c r="EW112" s="309"/>
      <c r="EX112" s="309"/>
      <c r="EY112" s="309"/>
      <c r="EZ112" s="309"/>
      <c r="FA112" s="309"/>
      <c r="FB112" s="309"/>
      <c r="FC112" s="309"/>
      <c r="FD112" s="309"/>
      <c r="FE112" s="309"/>
    </row>
    <row r="113" spans="1:161" ht="23.25" customHeight="1" x14ac:dyDescent="0.35">
      <c r="A113" s="287" t="s">
        <v>471</v>
      </c>
      <c r="B113" s="288"/>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288"/>
      <c r="BS113" s="288"/>
      <c r="BT113" s="288"/>
      <c r="BU113" s="288"/>
      <c r="BV113" s="288"/>
      <c r="BW113" s="288"/>
      <c r="BX113" s="268" t="s">
        <v>472</v>
      </c>
      <c r="BY113" s="268"/>
      <c r="BZ113" s="268"/>
      <c r="CA113" s="268"/>
      <c r="CB113" s="268"/>
      <c r="CC113" s="268"/>
      <c r="CD113" s="268"/>
      <c r="CE113" s="268"/>
      <c r="CF113" s="268" t="s">
        <v>473</v>
      </c>
      <c r="CG113" s="268"/>
      <c r="CH113" s="268"/>
      <c r="CI113" s="268"/>
      <c r="CJ113" s="268"/>
      <c r="CK113" s="268"/>
      <c r="CL113" s="268"/>
      <c r="CM113" s="268"/>
      <c r="CN113" s="268"/>
      <c r="CO113" s="268"/>
      <c r="CP113" s="268"/>
      <c r="CQ113" s="268"/>
      <c r="CR113" s="268"/>
      <c r="CS113" s="274"/>
      <c r="CT113" s="275"/>
      <c r="CU113" s="275"/>
      <c r="CV113" s="275"/>
      <c r="CW113" s="275"/>
      <c r="CX113" s="275"/>
      <c r="CY113" s="275"/>
      <c r="CZ113" s="275"/>
      <c r="DA113" s="275"/>
      <c r="DB113" s="275"/>
      <c r="DC113" s="275"/>
      <c r="DD113" s="275"/>
      <c r="DE113" s="275"/>
      <c r="DF113" s="276"/>
      <c r="DG113" s="277"/>
      <c r="DH113" s="277"/>
      <c r="DI113" s="277"/>
      <c r="DJ113" s="277"/>
      <c r="DK113" s="277"/>
      <c r="DL113" s="277"/>
      <c r="DM113" s="277"/>
      <c r="DN113" s="277"/>
      <c r="DO113" s="277"/>
      <c r="DP113" s="277"/>
      <c r="DQ113" s="277"/>
      <c r="DR113" s="277"/>
      <c r="DS113" s="276"/>
      <c r="DT113" s="277"/>
      <c r="DU113" s="277"/>
      <c r="DV113" s="277"/>
      <c r="DW113" s="277"/>
      <c r="DX113" s="277"/>
      <c r="DY113" s="277"/>
      <c r="DZ113" s="277"/>
      <c r="EA113" s="277"/>
      <c r="EB113" s="277"/>
      <c r="EC113" s="277"/>
      <c r="ED113" s="277"/>
      <c r="EE113" s="277"/>
      <c r="EF113" s="276"/>
      <c r="EG113" s="277"/>
      <c r="EH113" s="277"/>
      <c r="EI113" s="277"/>
      <c r="EJ113" s="277"/>
      <c r="EK113" s="277"/>
      <c r="EL113" s="277"/>
      <c r="EM113" s="277"/>
      <c r="EN113" s="277"/>
      <c r="EO113" s="277"/>
      <c r="EP113" s="277"/>
      <c r="EQ113" s="277"/>
      <c r="ER113" s="277"/>
      <c r="ES113" s="285"/>
      <c r="ET113" s="286"/>
      <c r="EU113" s="286"/>
      <c r="EV113" s="286"/>
      <c r="EW113" s="286"/>
      <c r="EX113" s="286"/>
      <c r="EY113" s="286"/>
      <c r="EZ113" s="286"/>
      <c r="FA113" s="286"/>
      <c r="FB113" s="286"/>
      <c r="FC113" s="286"/>
      <c r="FD113" s="286"/>
      <c r="FE113" s="286"/>
    </row>
    <row r="114" spans="1:161" ht="23.25" customHeight="1" x14ac:dyDescent="0.35">
      <c r="A114" s="287" t="s">
        <v>304</v>
      </c>
      <c r="B114" s="288"/>
      <c r="C114" s="288"/>
      <c r="D114" s="28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c r="BT114" s="288"/>
      <c r="BU114" s="288"/>
      <c r="BV114" s="288"/>
      <c r="BW114" s="288"/>
      <c r="BX114" s="268" t="s">
        <v>474</v>
      </c>
      <c r="BY114" s="268"/>
      <c r="BZ114" s="268"/>
      <c r="CA114" s="268"/>
      <c r="CB114" s="268"/>
      <c r="CC114" s="268"/>
      <c r="CD114" s="268"/>
      <c r="CE114" s="268"/>
      <c r="CF114" s="268" t="s">
        <v>475</v>
      </c>
      <c r="CG114" s="268"/>
      <c r="CH114" s="268"/>
      <c r="CI114" s="268"/>
      <c r="CJ114" s="268"/>
      <c r="CK114" s="268"/>
      <c r="CL114" s="268"/>
      <c r="CM114" s="268"/>
      <c r="CN114" s="268"/>
      <c r="CO114" s="268"/>
      <c r="CP114" s="268"/>
      <c r="CQ114" s="268"/>
      <c r="CR114" s="268"/>
      <c r="CS114" s="274"/>
      <c r="CT114" s="275"/>
      <c r="CU114" s="275"/>
      <c r="CV114" s="275"/>
      <c r="CW114" s="275"/>
      <c r="CX114" s="275"/>
      <c r="CY114" s="275"/>
      <c r="CZ114" s="275"/>
      <c r="DA114" s="275"/>
      <c r="DB114" s="275"/>
      <c r="DC114" s="275"/>
      <c r="DD114" s="275"/>
      <c r="DE114" s="275"/>
      <c r="DF114" s="276"/>
      <c r="DG114" s="277"/>
      <c r="DH114" s="277"/>
      <c r="DI114" s="277"/>
      <c r="DJ114" s="277"/>
      <c r="DK114" s="277"/>
      <c r="DL114" s="277"/>
      <c r="DM114" s="277"/>
      <c r="DN114" s="277"/>
      <c r="DO114" s="277"/>
      <c r="DP114" s="277"/>
      <c r="DQ114" s="277"/>
      <c r="DR114" s="277"/>
      <c r="DS114" s="276"/>
      <c r="DT114" s="277"/>
      <c r="DU114" s="277"/>
      <c r="DV114" s="277"/>
      <c r="DW114" s="277"/>
      <c r="DX114" s="277"/>
      <c r="DY114" s="277"/>
      <c r="DZ114" s="277"/>
      <c r="EA114" s="277"/>
      <c r="EB114" s="277"/>
      <c r="EC114" s="277"/>
      <c r="ED114" s="277"/>
      <c r="EE114" s="277"/>
      <c r="EF114" s="276"/>
      <c r="EG114" s="277"/>
      <c r="EH114" s="277"/>
      <c r="EI114" s="277"/>
      <c r="EJ114" s="277"/>
      <c r="EK114" s="277"/>
      <c r="EL114" s="277"/>
      <c r="EM114" s="277"/>
      <c r="EN114" s="277"/>
      <c r="EO114" s="277"/>
      <c r="EP114" s="277"/>
      <c r="EQ114" s="277"/>
      <c r="ER114" s="277"/>
      <c r="ES114" s="285"/>
      <c r="ET114" s="286"/>
      <c r="EU114" s="286"/>
      <c r="EV114" s="286"/>
      <c r="EW114" s="286"/>
      <c r="EX114" s="286"/>
      <c r="EY114" s="286"/>
      <c r="EZ114" s="286"/>
      <c r="FA114" s="286"/>
      <c r="FB114" s="286"/>
      <c r="FC114" s="286"/>
      <c r="FD114" s="286"/>
      <c r="FE114" s="286"/>
    </row>
    <row r="115" spans="1:161" ht="25.5" customHeight="1" x14ac:dyDescent="0.35">
      <c r="A115" s="287" t="s">
        <v>476</v>
      </c>
      <c r="B115" s="288"/>
      <c r="C115" s="288"/>
      <c r="D115" s="288"/>
      <c r="E115" s="288"/>
      <c r="F115" s="288"/>
      <c r="G115" s="288"/>
      <c r="H115" s="288"/>
      <c r="I115" s="288"/>
      <c r="J115" s="288"/>
      <c r="K115" s="288"/>
      <c r="L115" s="288"/>
      <c r="M115" s="288"/>
      <c r="N115" s="288"/>
      <c r="O115" s="288"/>
      <c r="P115" s="288"/>
      <c r="Q115" s="288"/>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c r="BT115" s="288"/>
      <c r="BU115" s="288"/>
      <c r="BV115" s="288"/>
      <c r="BW115" s="288"/>
      <c r="BX115" s="268" t="s">
        <v>477</v>
      </c>
      <c r="BY115" s="268"/>
      <c r="BZ115" s="268"/>
      <c r="CA115" s="268"/>
      <c r="CB115" s="268"/>
      <c r="CC115" s="268"/>
      <c r="CD115" s="268"/>
      <c r="CE115" s="268"/>
      <c r="CF115" s="268" t="s">
        <v>478</v>
      </c>
      <c r="CG115" s="268"/>
      <c r="CH115" s="268"/>
      <c r="CI115" s="268"/>
      <c r="CJ115" s="268"/>
      <c r="CK115" s="268"/>
      <c r="CL115" s="268"/>
      <c r="CM115" s="268"/>
      <c r="CN115" s="268"/>
      <c r="CO115" s="268"/>
      <c r="CP115" s="268"/>
      <c r="CQ115" s="268"/>
      <c r="CR115" s="268"/>
      <c r="CS115" s="274">
        <v>225</v>
      </c>
      <c r="CT115" s="275"/>
      <c r="CU115" s="275"/>
      <c r="CV115" s="275"/>
      <c r="CW115" s="275"/>
      <c r="CX115" s="275"/>
      <c r="CY115" s="275"/>
      <c r="CZ115" s="275"/>
      <c r="DA115" s="275"/>
      <c r="DB115" s="275"/>
      <c r="DC115" s="275"/>
      <c r="DD115" s="275"/>
      <c r="DE115" s="275"/>
      <c r="DF115" s="276">
        <f>722000+7295.17+222-15305.05</f>
        <v>714212.12</v>
      </c>
      <c r="DG115" s="277"/>
      <c r="DH115" s="277"/>
      <c r="DI115" s="277"/>
      <c r="DJ115" s="277"/>
      <c r="DK115" s="277"/>
      <c r="DL115" s="277"/>
      <c r="DM115" s="277"/>
      <c r="DN115" s="277"/>
      <c r="DO115" s="277"/>
      <c r="DP115" s="277"/>
      <c r="DQ115" s="277"/>
      <c r="DR115" s="277"/>
      <c r="DS115" s="276"/>
      <c r="DT115" s="277"/>
      <c r="DU115" s="277"/>
      <c r="DV115" s="277"/>
      <c r="DW115" s="277"/>
      <c r="DX115" s="277"/>
      <c r="DY115" s="277"/>
      <c r="DZ115" s="277"/>
      <c r="EA115" s="277"/>
      <c r="EB115" s="277"/>
      <c r="EC115" s="277"/>
      <c r="ED115" s="277"/>
      <c r="EE115" s="277"/>
      <c r="EF115" s="276"/>
      <c r="EG115" s="277"/>
      <c r="EH115" s="277"/>
      <c r="EI115" s="277"/>
      <c r="EJ115" s="277"/>
      <c r="EK115" s="277"/>
      <c r="EL115" s="277"/>
      <c r="EM115" s="277"/>
      <c r="EN115" s="277"/>
      <c r="EO115" s="277"/>
      <c r="EP115" s="277"/>
      <c r="EQ115" s="277"/>
      <c r="ER115" s="277"/>
      <c r="ES115" s="285"/>
      <c r="ET115" s="286"/>
      <c r="EU115" s="286"/>
      <c r="EV115" s="286"/>
      <c r="EW115" s="286"/>
      <c r="EX115" s="286"/>
      <c r="EY115" s="286"/>
      <c r="EZ115" s="286"/>
      <c r="FA115" s="286"/>
      <c r="FB115" s="286"/>
      <c r="FC115" s="286"/>
      <c r="FD115" s="286"/>
      <c r="FE115" s="286"/>
    </row>
    <row r="116" spans="1:161" s="247" customFormat="1" ht="25.5" customHeight="1" x14ac:dyDescent="0.35">
      <c r="A116" s="287" t="s">
        <v>476</v>
      </c>
      <c r="B116" s="288"/>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c r="BT116" s="288"/>
      <c r="BU116" s="288"/>
      <c r="BV116" s="288"/>
      <c r="BW116" s="288"/>
      <c r="BX116" s="268" t="s">
        <v>677</v>
      </c>
      <c r="BY116" s="268"/>
      <c r="BZ116" s="268"/>
      <c r="CA116" s="268"/>
      <c r="CB116" s="268"/>
      <c r="CC116" s="268"/>
      <c r="CD116" s="268"/>
      <c r="CE116" s="268"/>
      <c r="CF116" s="268" t="s">
        <v>478</v>
      </c>
      <c r="CG116" s="268"/>
      <c r="CH116" s="268"/>
      <c r="CI116" s="268"/>
      <c r="CJ116" s="268"/>
      <c r="CK116" s="268"/>
      <c r="CL116" s="268"/>
      <c r="CM116" s="268"/>
      <c r="CN116" s="268"/>
      <c r="CO116" s="268"/>
      <c r="CP116" s="268"/>
      <c r="CQ116" s="268"/>
      <c r="CR116" s="268"/>
      <c r="CS116" s="274">
        <v>226</v>
      </c>
      <c r="CT116" s="275"/>
      <c r="CU116" s="275"/>
      <c r="CV116" s="275"/>
      <c r="CW116" s="275"/>
      <c r="CX116" s="275"/>
      <c r="CY116" s="275"/>
      <c r="CZ116" s="275"/>
      <c r="DA116" s="275"/>
      <c r="DB116" s="275"/>
      <c r="DC116" s="275"/>
      <c r="DD116" s="275"/>
      <c r="DE116" s="275"/>
      <c r="DF116" s="276">
        <v>114315</v>
      </c>
      <c r="DG116" s="277"/>
      <c r="DH116" s="277"/>
      <c r="DI116" s="277"/>
      <c r="DJ116" s="277"/>
      <c r="DK116" s="277"/>
      <c r="DL116" s="277"/>
      <c r="DM116" s="277"/>
      <c r="DN116" s="277"/>
      <c r="DO116" s="277"/>
      <c r="DP116" s="277"/>
      <c r="DQ116" s="277"/>
      <c r="DR116" s="277"/>
      <c r="DS116" s="276"/>
      <c r="DT116" s="277"/>
      <c r="DU116" s="277"/>
      <c r="DV116" s="277"/>
      <c r="DW116" s="277"/>
      <c r="DX116" s="277"/>
      <c r="DY116" s="277"/>
      <c r="DZ116" s="277"/>
      <c r="EA116" s="277"/>
      <c r="EB116" s="277"/>
      <c r="EC116" s="277"/>
      <c r="ED116" s="277"/>
      <c r="EE116" s="277"/>
      <c r="EF116" s="276"/>
      <c r="EG116" s="277"/>
      <c r="EH116" s="277"/>
      <c r="EI116" s="277"/>
      <c r="EJ116" s="277"/>
      <c r="EK116" s="277"/>
      <c r="EL116" s="277"/>
      <c r="EM116" s="277"/>
      <c r="EN116" s="277"/>
      <c r="EO116" s="277"/>
      <c r="EP116" s="277"/>
      <c r="EQ116" s="277"/>
      <c r="ER116" s="277"/>
      <c r="ES116" s="285"/>
      <c r="ET116" s="286"/>
      <c r="EU116" s="286"/>
      <c r="EV116" s="286"/>
      <c r="EW116" s="286"/>
      <c r="EX116" s="286"/>
      <c r="EY116" s="286"/>
      <c r="EZ116" s="286"/>
      <c r="FA116" s="286"/>
      <c r="FB116" s="286"/>
      <c r="FC116" s="286"/>
      <c r="FD116" s="286"/>
      <c r="FE116" s="286"/>
    </row>
    <row r="117" spans="1:161" ht="13.5" x14ac:dyDescent="0.35">
      <c r="A117" s="287" t="s">
        <v>305</v>
      </c>
      <c r="B117" s="288"/>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c r="BR117" s="288"/>
      <c r="BS117" s="288"/>
      <c r="BT117" s="288"/>
      <c r="BU117" s="288"/>
      <c r="BV117" s="288"/>
      <c r="BW117" s="288"/>
      <c r="BX117" s="268" t="s">
        <v>479</v>
      </c>
      <c r="BY117" s="268"/>
      <c r="BZ117" s="268"/>
      <c r="CA117" s="268"/>
      <c r="CB117" s="268"/>
      <c r="CC117" s="268"/>
      <c r="CD117" s="268"/>
      <c r="CE117" s="268"/>
      <c r="CF117" s="268" t="s">
        <v>480</v>
      </c>
      <c r="CG117" s="268"/>
      <c r="CH117" s="268"/>
      <c r="CI117" s="268"/>
      <c r="CJ117" s="268"/>
      <c r="CK117" s="268"/>
      <c r="CL117" s="268"/>
      <c r="CM117" s="268"/>
      <c r="CN117" s="268"/>
      <c r="CO117" s="268"/>
      <c r="CP117" s="268"/>
      <c r="CQ117" s="268"/>
      <c r="CR117" s="268"/>
      <c r="CS117" s="274">
        <v>220</v>
      </c>
      <c r="CT117" s="275"/>
      <c r="CU117" s="275"/>
      <c r="CV117" s="275"/>
      <c r="CW117" s="275"/>
      <c r="CX117" s="275"/>
      <c r="CY117" s="275"/>
      <c r="CZ117" s="275"/>
      <c r="DA117" s="275"/>
      <c r="DB117" s="275"/>
      <c r="DC117" s="275"/>
      <c r="DD117" s="275"/>
      <c r="DE117" s="275"/>
      <c r="DF117" s="276">
        <f>SUM(DF119:DR130)</f>
        <v>9126448.2499999981</v>
      </c>
      <c r="DG117" s="277"/>
      <c r="DH117" s="277"/>
      <c r="DI117" s="277"/>
      <c r="DJ117" s="277"/>
      <c r="DK117" s="277"/>
      <c r="DL117" s="277"/>
      <c r="DM117" s="277"/>
      <c r="DN117" s="277"/>
      <c r="DO117" s="277"/>
      <c r="DP117" s="277"/>
      <c r="DQ117" s="277"/>
      <c r="DR117" s="277"/>
      <c r="DS117" s="276">
        <f t="shared" ref="DS117" si="26">SUM(DS119:EE130)</f>
        <v>9128027</v>
      </c>
      <c r="DT117" s="277"/>
      <c r="DU117" s="277"/>
      <c r="DV117" s="277"/>
      <c r="DW117" s="277"/>
      <c r="DX117" s="277"/>
      <c r="DY117" s="277"/>
      <c r="DZ117" s="277"/>
      <c r="EA117" s="277"/>
      <c r="EB117" s="277"/>
      <c r="EC117" s="277"/>
      <c r="ED117" s="277"/>
      <c r="EE117" s="277"/>
      <c r="EF117" s="276">
        <f t="shared" ref="EF117" si="27">SUM(EF119:ER130)</f>
        <v>9128027</v>
      </c>
      <c r="EG117" s="277"/>
      <c r="EH117" s="277"/>
      <c r="EI117" s="277"/>
      <c r="EJ117" s="277"/>
      <c r="EK117" s="277"/>
      <c r="EL117" s="277"/>
      <c r="EM117" s="277"/>
      <c r="EN117" s="277"/>
      <c r="EO117" s="277"/>
      <c r="EP117" s="277"/>
      <c r="EQ117" s="277"/>
      <c r="ER117" s="277"/>
      <c r="ES117" s="285"/>
      <c r="ET117" s="286"/>
      <c r="EU117" s="286"/>
      <c r="EV117" s="286"/>
      <c r="EW117" s="286"/>
      <c r="EX117" s="286"/>
      <c r="EY117" s="286"/>
      <c r="EZ117" s="286"/>
      <c r="FA117" s="286"/>
      <c r="FB117" s="286"/>
      <c r="FC117" s="286"/>
      <c r="FD117" s="286"/>
      <c r="FE117" s="286"/>
    </row>
    <row r="118" spans="1:161" ht="13.5" x14ac:dyDescent="0.35">
      <c r="A118" s="284" t="s">
        <v>4</v>
      </c>
      <c r="B118" s="284"/>
      <c r="C118" s="284"/>
      <c r="D118" s="284"/>
      <c r="E118" s="284"/>
      <c r="F118" s="284"/>
      <c r="G118" s="284"/>
      <c r="H118" s="284"/>
      <c r="I118" s="284"/>
      <c r="J118" s="284"/>
      <c r="K118" s="284"/>
      <c r="L118" s="284"/>
      <c r="M118" s="284"/>
      <c r="N118" s="284"/>
      <c r="O118" s="284"/>
      <c r="P118" s="284"/>
      <c r="Q118" s="28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68"/>
      <c r="BY118" s="268"/>
      <c r="BZ118" s="268"/>
      <c r="CA118" s="268"/>
      <c r="CB118" s="268"/>
      <c r="CC118" s="268"/>
      <c r="CD118" s="268"/>
      <c r="CE118" s="268"/>
      <c r="CF118" s="268"/>
      <c r="CG118" s="268"/>
      <c r="CH118" s="268"/>
      <c r="CI118" s="268"/>
      <c r="CJ118" s="268"/>
      <c r="CK118" s="268"/>
      <c r="CL118" s="268"/>
      <c r="CM118" s="268"/>
      <c r="CN118" s="268"/>
      <c r="CO118" s="268"/>
      <c r="CP118" s="268"/>
      <c r="CQ118" s="268"/>
      <c r="CR118" s="268"/>
      <c r="CS118" s="274"/>
      <c r="CT118" s="275"/>
      <c r="CU118" s="275"/>
      <c r="CV118" s="275"/>
      <c r="CW118" s="275"/>
      <c r="CX118" s="275"/>
      <c r="CY118" s="275"/>
      <c r="CZ118" s="275"/>
      <c r="DA118" s="275"/>
      <c r="DB118" s="275"/>
      <c r="DC118" s="275"/>
      <c r="DD118" s="275"/>
      <c r="DE118" s="275"/>
      <c r="DF118" s="276"/>
      <c r="DG118" s="277"/>
      <c r="DH118" s="277"/>
      <c r="DI118" s="277"/>
      <c r="DJ118" s="277"/>
      <c r="DK118" s="277"/>
      <c r="DL118" s="277"/>
      <c r="DM118" s="277"/>
      <c r="DN118" s="277"/>
      <c r="DO118" s="277"/>
      <c r="DP118" s="277"/>
      <c r="DQ118" s="277"/>
      <c r="DR118" s="277"/>
      <c r="DS118" s="276"/>
      <c r="DT118" s="277"/>
      <c r="DU118" s="277"/>
      <c r="DV118" s="277"/>
      <c r="DW118" s="277"/>
      <c r="DX118" s="277"/>
      <c r="DY118" s="277"/>
      <c r="DZ118" s="277"/>
      <c r="EA118" s="277"/>
      <c r="EB118" s="277"/>
      <c r="EC118" s="277"/>
      <c r="ED118" s="277"/>
      <c r="EE118" s="277"/>
      <c r="EF118" s="276"/>
      <c r="EG118" s="277"/>
      <c r="EH118" s="277"/>
      <c r="EI118" s="277"/>
      <c r="EJ118" s="277"/>
      <c r="EK118" s="277"/>
      <c r="EL118" s="277"/>
      <c r="EM118" s="277"/>
      <c r="EN118" s="277"/>
      <c r="EO118" s="277"/>
      <c r="EP118" s="277"/>
      <c r="EQ118" s="277"/>
      <c r="ER118" s="277"/>
      <c r="ES118" s="285"/>
      <c r="ET118" s="286"/>
      <c r="EU118" s="286"/>
      <c r="EV118" s="286"/>
      <c r="EW118" s="286"/>
      <c r="EX118" s="286"/>
      <c r="EY118" s="286"/>
      <c r="EZ118" s="286"/>
      <c r="FA118" s="286"/>
      <c r="FB118" s="286"/>
      <c r="FC118" s="286"/>
      <c r="FD118" s="286"/>
      <c r="FE118" s="286"/>
    </row>
    <row r="119" spans="1:161" ht="12" x14ac:dyDescent="0.3">
      <c r="A119" s="289" t="s">
        <v>481</v>
      </c>
      <c r="B119" s="298"/>
      <c r="C119" s="298"/>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c r="AA119" s="298"/>
      <c r="AB119" s="298"/>
      <c r="AC119" s="298"/>
      <c r="AD119" s="298"/>
      <c r="AE119" s="298"/>
      <c r="AF119" s="298"/>
      <c r="AG119" s="298"/>
      <c r="AH119" s="298"/>
      <c r="AI119" s="298"/>
      <c r="AJ119" s="298"/>
      <c r="AK119" s="298"/>
      <c r="AL119" s="298"/>
      <c r="AM119" s="298"/>
      <c r="AN119" s="298"/>
      <c r="AO119" s="298"/>
      <c r="AP119" s="298"/>
      <c r="AQ119" s="298"/>
      <c r="AR119" s="298"/>
      <c r="AS119" s="298"/>
      <c r="AT119" s="298"/>
      <c r="AU119" s="298"/>
      <c r="AV119" s="298"/>
      <c r="AW119" s="298"/>
      <c r="AX119" s="298"/>
      <c r="AY119" s="298"/>
      <c r="AZ119" s="298"/>
      <c r="BA119" s="298"/>
      <c r="BB119" s="298"/>
      <c r="BC119" s="298"/>
      <c r="BD119" s="298"/>
      <c r="BE119" s="298"/>
      <c r="BF119" s="298"/>
      <c r="BG119" s="298"/>
      <c r="BH119" s="298"/>
      <c r="BI119" s="298"/>
      <c r="BJ119" s="298"/>
      <c r="BK119" s="298"/>
      <c r="BL119" s="298"/>
      <c r="BM119" s="298"/>
      <c r="BN119" s="298"/>
      <c r="BO119" s="298"/>
      <c r="BP119" s="298"/>
      <c r="BQ119" s="298"/>
      <c r="BR119" s="298"/>
      <c r="BS119" s="298"/>
      <c r="BT119" s="298"/>
      <c r="BU119" s="298"/>
      <c r="BV119" s="298"/>
      <c r="BW119" s="298"/>
      <c r="BX119" s="291" t="s">
        <v>482</v>
      </c>
      <c r="BY119" s="292"/>
      <c r="BZ119" s="292"/>
      <c r="CA119" s="292"/>
      <c r="CB119" s="292"/>
      <c r="CC119" s="292"/>
      <c r="CD119" s="292"/>
      <c r="CE119" s="292"/>
      <c r="CF119" s="291" t="s">
        <v>480</v>
      </c>
      <c r="CG119" s="292"/>
      <c r="CH119" s="292"/>
      <c r="CI119" s="292"/>
      <c r="CJ119" s="292"/>
      <c r="CK119" s="292"/>
      <c r="CL119" s="292"/>
      <c r="CM119" s="292"/>
      <c r="CN119" s="292"/>
      <c r="CO119" s="292"/>
      <c r="CP119" s="292"/>
      <c r="CQ119" s="292"/>
      <c r="CR119" s="292"/>
      <c r="CS119" s="274">
        <v>221</v>
      </c>
      <c r="CT119" s="275"/>
      <c r="CU119" s="275"/>
      <c r="CV119" s="275"/>
      <c r="CW119" s="275"/>
      <c r="CX119" s="275"/>
      <c r="CY119" s="275"/>
      <c r="CZ119" s="275"/>
      <c r="DA119" s="275"/>
      <c r="DB119" s="275"/>
      <c r="DC119" s="275"/>
      <c r="DD119" s="275"/>
      <c r="DE119" s="275"/>
      <c r="DF119" s="276">
        <f>51500-150</f>
        <v>51350</v>
      </c>
      <c r="DG119" s="277"/>
      <c r="DH119" s="277"/>
      <c r="DI119" s="277"/>
      <c r="DJ119" s="277"/>
      <c r="DK119" s="277"/>
      <c r="DL119" s="277"/>
      <c r="DM119" s="277"/>
      <c r="DN119" s="277"/>
      <c r="DO119" s="277"/>
      <c r="DP119" s="277"/>
      <c r="DQ119" s="277"/>
      <c r="DR119" s="277"/>
      <c r="DS119" s="276">
        <v>51500</v>
      </c>
      <c r="DT119" s="277"/>
      <c r="DU119" s="277"/>
      <c r="DV119" s="277"/>
      <c r="DW119" s="277"/>
      <c r="DX119" s="277"/>
      <c r="DY119" s="277"/>
      <c r="DZ119" s="277"/>
      <c r="EA119" s="277"/>
      <c r="EB119" s="277"/>
      <c r="EC119" s="277"/>
      <c r="ED119" s="277"/>
      <c r="EE119" s="277"/>
      <c r="EF119" s="276">
        <v>51500</v>
      </c>
      <c r="EG119" s="277"/>
      <c r="EH119" s="277"/>
      <c r="EI119" s="277"/>
      <c r="EJ119" s="277"/>
      <c r="EK119" s="277"/>
      <c r="EL119" s="277"/>
      <c r="EM119" s="277"/>
      <c r="EN119" s="277"/>
      <c r="EO119" s="277"/>
      <c r="EP119" s="277"/>
      <c r="EQ119" s="277"/>
      <c r="ER119" s="277"/>
      <c r="ES119" s="293"/>
      <c r="ET119" s="294"/>
      <c r="EU119" s="294"/>
      <c r="EV119" s="294"/>
      <c r="EW119" s="294"/>
      <c r="EX119" s="294"/>
      <c r="EY119" s="294"/>
      <c r="EZ119" s="294"/>
      <c r="FA119" s="294"/>
      <c r="FB119" s="294"/>
      <c r="FC119" s="294"/>
      <c r="FD119" s="294"/>
      <c r="FE119" s="294"/>
    </row>
    <row r="120" spans="1:161" ht="12" x14ac:dyDescent="0.3">
      <c r="A120" s="289" t="s">
        <v>483</v>
      </c>
      <c r="B120" s="298"/>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8"/>
      <c r="Y120" s="298"/>
      <c r="Z120" s="298"/>
      <c r="AA120" s="298"/>
      <c r="AB120" s="298"/>
      <c r="AC120" s="298"/>
      <c r="AD120" s="298"/>
      <c r="AE120" s="298"/>
      <c r="AF120" s="298"/>
      <c r="AG120" s="298"/>
      <c r="AH120" s="298"/>
      <c r="AI120" s="298"/>
      <c r="AJ120" s="298"/>
      <c r="AK120" s="298"/>
      <c r="AL120" s="298"/>
      <c r="AM120" s="298"/>
      <c r="AN120" s="298"/>
      <c r="AO120" s="298"/>
      <c r="AP120" s="298"/>
      <c r="AQ120" s="298"/>
      <c r="AR120" s="298"/>
      <c r="AS120" s="298"/>
      <c r="AT120" s="298"/>
      <c r="AU120" s="298"/>
      <c r="AV120" s="298"/>
      <c r="AW120" s="298"/>
      <c r="AX120" s="298"/>
      <c r="AY120" s="298"/>
      <c r="AZ120" s="298"/>
      <c r="BA120" s="298"/>
      <c r="BB120" s="298"/>
      <c r="BC120" s="298"/>
      <c r="BD120" s="298"/>
      <c r="BE120" s="298"/>
      <c r="BF120" s="298"/>
      <c r="BG120" s="298"/>
      <c r="BH120" s="298"/>
      <c r="BI120" s="298"/>
      <c r="BJ120" s="298"/>
      <c r="BK120" s="298"/>
      <c r="BL120" s="298"/>
      <c r="BM120" s="298"/>
      <c r="BN120" s="298"/>
      <c r="BO120" s="298"/>
      <c r="BP120" s="298"/>
      <c r="BQ120" s="298"/>
      <c r="BR120" s="298"/>
      <c r="BS120" s="298"/>
      <c r="BT120" s="298"/>
      <c r="BU120" s="298"/>
      <c r="BV120" s="298"/>
      <c r="BW120" s="298"/>
      <c r="BX120" s="291" t="s">
        <v>484</v>
      </c>
      <c r="BY120" s="292"/>
      <c r="BZ120" s="292"/>
      <c r="CA120" s="292"/>
      <c r="CB120" s="292"/>
      <c r="CC120" s="292"/>
      <c r="CD120" s="292"/>
      <c r="CE120" s="292"/>
      <c r="CF120" s="291" t="s">
        <v>480</v>
      </c>
      <c r="CG120" s="292"/>
      <c r="CH120" s="292"/>
      <c r="CI120" s="292"/>
      <c r="CJ120" s="292"/>
      <c r="CK120" s="292"/>
      <c r="CL120" s="292"/>
      <c r="CM120" s="292"/>
      <c r="CN120" s="292"/>
      <c r="CO120" s="292"/>
      <c r="CP120" s="292"/>
      <c r="CQ120" s="292"/>
      <c r="CR120" s="292"/>
      <c r="CS120" s="274">
        <v>223</v>
      </c>
      <c r="CT120" s="275"/>
      <c r="CU120" s="275"/>
      <c r="CV120" s="275"/>
      <c r="CW120" s="275"/>
      <c r="CX120" s="275"/>
      <c r="CY120" s="275"/>
      <c r="CZ120" s="275"/>
      <c r="DA120" s="275"/>
      <c r="DB120" s="275"/>
      <c r="DC120" s="275"/>
      <c r="DD120" s="275"/>
      <c r="DE120" s="275"/>
      <c r="DF120" s="276">
        <f>2524400+76765.23-25000</f>
        <v>2576165.23</v>
      </c>
      <c r="DG120" s="277"/>
      <c r="DH120" s="277"/>
      <c r="DI120" s="277"/>
      <c r="DJ120" s="277"/>
      <c r="DK120" s="277"/>
      <c r="DL120" s="277"/>
      <c r="DM120" s="277"/>
      <c r="DN120" s="277"/>
      <c r="DO120" s="277"/>
      <c r="DP120" s="277"/>
      <c r="DQ120" s="277"/>
      <c r="DR120" s="277"/>
      <c r="DS120" s="276">
        <v>2524400</v>
      </c>
      <c r="DT120" s="277"/>
      <c r="DU120" s="277"/>
      <c r="DV120" s="277"/>
      <c r="DW120" s="277"/>
      <c r="DX120" s="277"/>
      <c r="DY120" s="277"/>
      <c r="DZ120" s="277"/>
      <c r="EA120" s="277"/>
      <c r="EB120" s="277"/>
      <c r="EC120" s="277"/>
      <c r="ED120" s="277"/>
      <c r="EE120" s="277"/>
      <c r="EF120" s="276">
        <v>2524400</v>
      </c>
      <c r="EG120" s="277"/>
      <c r="EH120" s="277"/>
      <c r="EI120" s="277"/>
      <c r="EJ120" s="277"/>
      <c r="EK120" s="277"/>
      <c r="EL120" s="277"/>
      <c r="EM120" s="277"/>
      <c r="EN120" s="277"/>
      <c r="EO120" s="277"/>
      <c r="EP120" s="277"/>
      <c r="EQ120" s="277"/>
      <c r="ER120" s="277"/>
      <c r="ES120" s="293"/>
      <c r="ET120" s="294"/>
      <c r="EU120" s="294"/>
      <c r="EV120" s="294"/>
      <c r="EW120" s="294"/>
      <c r="EX120" s="294"/>
      <c r="EY120" s="294"/>
      <c r="EZ120" s="294"/>
      <c r="FA120" s="294"/>
      <c r="FB120" s="294"/>
      <c r="FC120" s="294"/>
      <c r="FD120" s="294"/>
      <c r="FE120" s="294"/>
    </row>
    <row r="121" spans="1:161" ht="12" x14ac:dyDescent="0.3">
      <c r="A121" s="299" t="s">
        <v>485</v>
      </c>
      <c r="B121" s="300"/>
      <c r="C121" s="300"/>
      <c r="D121" s="300"/>
      <c r="E121" s="300"/>
      <c r="F121" s="300"/>
      <c r="G121" s="300"/>
      <c r="H121" s="300"/>
      <c r="I121" s="300"/>
      <c r="J121" s="300"/>
      <c r="K121" s="300"/>
      <c r="L121" s="300"/>
      <c r="M121" s="300"/>
      <c r="N121" s="300"/>
      <c r="O121" s="300"/>
      <c r="P121" s="300"/>
      <c r="Q121" s="300"/>
      <c r="R121" s="300"/>
      <c r="S121" s="300"/>
      <c r="T121" s="300"/>
      <c r="U121" s="300"/>
      <c r="V121" s="300"/>
      <c r="W121" s="300"/>
      <c r="X121" s="300"/>
      <c r="Y121" s="300"/>
      <c r="Z121" s="300"/>
      <c r="AA121" s="300"/>
      <c r="AB121" s="300"/>
      <c r="AC121" s="300"/>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0"/>
      <c r="AY121" s="300"/>
      <c r="AZ121" s="300"/>
      <c r="BA121" s="300"/>
      <c r="BB121" s="300"/>
      <c r="BC121" s="300"/>
      <c r="BD121" s="300"/>
      <c r="BE121" s="300"/>
      <c r="BF121" s="300"/>
      <c r="BG121" s="300"/>
      <c r="BH121" s="300"/>
      <c r="BI121" s="300"/>
      <c r="BJ121" s="300"/>
      <c r="BK121" s="300"/>
      <c r="BL121" s="300"/>
      <c r="BM121" s="300"/>
      <c r="BN121" s="300"/>
      <c r="BO121" s="300"/>
      <c r="BP121" s="300"/>
      <c r="BQ121" s="300"/>
      <c r="BR121" s="300"/>
      <c r="BS121" s="300"/>
      <c r="BT121" s="300"/>
      <c r="BU121" s="300"/>
      <c r="BV121" s="300"/>
      <c r="BW121" s="300"/>
      <c r="BX121" s="291" t="s">
        <v>486</v>
      </c>
      <c r="BY121" s="292"/>
      <c r="BZ121" s="292"/>
      <c r="CA121" s="292"/>
      <c r="CB121" s="292"/>
      <c r="CC121" s="292"/>
      <c r="CD121" s="292"/>
      <c r="CE121" s="292"/>
      <c r="CF121" s="291" t="s">
        <v>480</v>
      </c>
      <c r="CG121" s="292"/>
      <c r="CH121" s="292"/>
      <c r="CI121" s="292"/>
      <c r="CJ121" s="292"/>
      <c r="CK121" s="292"/>
      <c r="CL121" s="292"/>
      <c r="CM121" s="292"/>
      <c r="CN121" s="292"/>
      <c r="CO121" s="292"/>
      <c r="CP121" s="292"/>
      <c r="CQ121" s="292"/>
      <c r="CR121" s="292"/>
      <c r="CS121" s="274">
        <v>225</v>
      </c>
      <c r="CT121" s="275"/>
      <c r="CU121" s="275"/>
      <c r="CV121" s="275"/>
      <c r="CW121" s="275"/>
      <c r="CX121" s="275"/>
      <c r="CY121" s="275"/>
      <c r="CZ121" s="275"/>
      <c r="DA121" s="275"/>
      <c r="DB121" s="275"/>
      <c r="DC121" s="275"/>
      <c r="DD121" s="275"/>
      <c r="DE121" s="275"/>
      <c r="DF121" s="276">
        <f>2252288-1858500</f>
        <v>393788</v>
      </c>
      <c r="DG121" s="277"/>
      <c r="DH121" s="277"/>
      <c r="DI121" s="277"/>
      <c r="DJ121" s="277"/>
      <c r="DK121" s="277"/>
      <c r="DL121" s="277"/>
      <c r="DM121" s="277"/>
      <c r="DN121" s="277"/>
      <c r="DO121" s="277"/>
      <c r="DP121" s="277"/>
      <c r="DQ121" s="277"/>
      <c r="DR121" s="277"/>
      <c r="DS121" s="276">
        <v>393788</v>
      </c>
      <c r="DT121" s="277"/>
      <c r="DU121" s="277"/>
      <c r="DV121" s="277"/>
      <c r="DW121" s="277"/>
      <c r="DX121" s="277"/>
      <c r="DY121" s="277"/>
      <c r="DZ121" s="277"/>
      <c r="EA121" s="277"/>
      <c r="EB121" s="277"/>
      <c r="EC121" s="277"/>
      <c r="ED121" s="277"/>
      <c r="EE121" s="277"/>
      <c r="EF121" s="276">
        <v>393788</v>
      </c>
      <c r="EG121" s="277"/>
      <c r="EH121" s="277"/>
      <c r="EI121" s="277"/>
      <c r="EJ121" s="277"/>
      <c r="EK121" s="277"/>
      <c r="EL121" s="277"/>
      <c r="EM121" s="277"/>
      <c r="EN121" s="277"/>
      <c r="EO121" s="277"/>
      <c r="EP121" s="277"/>
      <c r="EQ121" s="277"/>
      <c r="ER121" s="277"/>
      <c r="ES121" s="293"/>
      <c r="ET121" s="294"/>
      <c r="EU121" s="294"/>
      <c r="EV121" s="294"/>
      <c r="EW121" s="294"/>
      <c r="EX121" s="294"/>
      <c r="EY121" s="294"/>
      <c r="EZ121" s="294"/>
      <c r="FA121" s="294"/>
      <c r="FB121" s="294"/>
      <c r="FC121" s="294"/>
      <c r="FD121" s="294"/>
      <c r="FE121" s="294"/>
    </row>
    <row r="122" spans="1:161" ht="12" x14ac:dyDescent="0.3">
      <c r="A122" s="289" t="s">
        <v>487</v>
      </c>
      <c r="B122" s="290"/>
      <c r="C122" s="290"/>
      <c r="D122" s="290"/>
      <c r="E122" s="290"/>
      <c r="F122" s="290"/>
      <c r="G122" s="290"/>
      <c r="H122" s="290"/>
      <c r="I122" s="290"/>
      <c r="J122" s="290"/>
      <c r="K122" s="290"/>
      <c r="L122" s="290"/>
      <c r="M122" s="290"/>
      <c r="N122" s="290"/>
      <c r="O122" s="290"/>
      <c r="P122" s="290"/>
      <c r="Q122" s="290"/>
      <c r="R122" s="290"/>
      <c r="S122" s="290"/>
      <c r="T122" s="290"/>
      <c r="U122" s="290"/>
      <c r="V122" s="290"/>
      <c r="W122" s="290"/>
      <c r="X122" s="290"/>
      <c r="Y122" s="290"/>
      <c r="Z122" s="290"/>
      <c r="AA122" s="290"/>
      <c r="AB122" s="290"/>
      <c r="AC122" s="290"/>
      <c r="AD122" s="290"/>
      <c r="AE122" s="290"/>
      <c r="AF122" s="290"/>
      <c r="AG122" s="290"/>
      <c r="AH122" s="290"/>
      <c r="AI122" s="290"/>
      <c r="AJ122" s="290"/>
      <c r="AK122" s="290"/>
      <c r="AL122" s="290"/>
      <c r="AM122" s="290"/>
      <c r="AN122" s="290"/>
      <c r="AO122" s="290"/>
      <c r="AP122" s="290"/>
      <c r="AQ122" s="290"/>
      <c r="AR122" s="290"/>
      <c r="AS122" s="290"/>
      <c r="AT122" s="290"/>
      <c r="AU122" s="290"/>
      <c r="AV122" s="290"/>
      <c r="AW122" s="290"/>
      <c r="AX122" s="290"/>
      <c r="AY122" s="290"/>
      <c r="AZ122" s="290"/>
      <c r="BA122" s="290"/>
      <c r="BB122" s="290"/>
      <c r="BC122" s="290"/>
      <c r="BD122" s="290"/>
      <c r="BE122" s="290"/>
      <c r="BF122" s="290"/>
      <c r="BG122" s="290"/>
      <c r="BH122" s="290"/>
      <c r="BI122" s="290"/>
      <c r="BJ122" s="290"/>
      <c r="BK122" s="290"/>
      <c r="BL122" s="290"/>
      <c r="BM122" s="290"/>
      <c r="BN122" s="290"/>
      <c r="BO122" s="290"/>
      <c r="BP122" s="290"/>
      <c r="BQ122" s="290"/>
      <c r="BR122" s="290"/>
      <c r="BS122" s="290"/>
      <c r="BT122" s="290"/>
      <c r="BU122" s="290"/>
      <c r="BV122" s="290"/>
      <c r="BW122" s="290"/>
      <c r="BX122" s="291" t="s">
        <v>488</v>
      </c>
      <c r="BY122" s="292"/>
      <c r="BZ122" s="292"/>
      <c r="CA122" s="292"/>
      <c r="CB122" s="292"/>
      <c r="CC122" s="292"/>
      <c r="CD122" s="292"/>
      <c r="CE122" s="292"/>
      <c r="CF122" s="291" t="s">
        <v>480</v>
      </c>
      <c r="CG122" s="292"/>
      <c r="CH122" s="292"/>
      <c r="CI122" s="292"/>
      <c r="CJ122" s="292"/>
      <c r="CK122" s="292"/>
      <c r="CL122" s="292"/>
      <c r="CM122" s="292"/>
      <c r="CN122" s="292"/>
      <c r="CO122" s="292"/>
      <c r="CP122" s="292"/>
      <c r="CQ122" s="292"/>
      <c r="CR122" s="292"/>
      <c r="CS122" s="274">
        <v>226</v>
      </c>
      <c r="CT122" s="275"/>
      <c r="CU122" s="275"/>
      <c r="CV122" s="275"/>
      <c r="CW122" s="275"/>
      <c r="CX122" s="275"/>
      <c r="CY122" s="275"/>
      <c r="CZ122" s="275"/>
      <c r="DA122" s="275"/>
      <c r="DB122" s="275"/>
      <c r="DC122" s="275"/>
      <c r="DD122" s="275"/>
      <c r="DE122" s="275"/>
      <c r="DF122" s="276">
        <f>5704219+56536.05+25000-60000-150000</f>
        <v>5575755.0499999998</v>
      </c>
      <c r="DG122" s="277"/>
      <c r="DH122" s="277"/>
      <c r="DI122" s="277"/>
      <c r="DJ122" s="277"/>
      <c r="DK122" s="277"/>
      <c r="DL122" s="277"/>
      <c r="DM122" s="277"/>
      <c r="DN122" s="277"/>
      <c r="DO122" s="277"/>
      <c r="DP122" s="277"/>
      <c r="DQ122" s="277"/>
      <c r="DR122" s="277"/>
      <c r="DS122" s="276">
        <v>5747219</v>
      </c>
      <c r="DT122" s="277"/>
      <c r="DU122" s="277"/>
      <c r="DV122" s="277"/>
      <c r="DW122" s="277"/>
      <c r="DX122" s="277"/>
      <c r="DY122" s="277"/>
      <c r="DZ122" s="277"/>
      <c r="EA122" s="277"/>
      <c r="EB122" s="277"/>
      <c r="EC122" s="277"/>
      <c r="ED122" s="277"/>
      <c r="EE122" s="277"/>
      <c r="EF122" s="276">
        <v>5747219</v>
      </c>
      <c r="EG122" s="277"/>
      <c r="EH122" s="277"/>
      <c r="EI122" s="277"/>
      <c r="EJ122" s="277"/>
      <c r="EK122" s="277"/>
      <c r="EL122" s="277"/>
      <c r="EM122" s="277"/>
      <c r="EN122" s="277"/>
      <c r="EO122" s="277"/>
      <c r="EP122" s="277"/>
      <c r="EQ122" s="277"/>
      <c r="ER122" s="277"/>
      <c r="ES122" s="293"/>
      <c r="ET122" s="294"/>
      <c r="EU122" s="294"/>
      <c r="EV122" s="294"/>
      <c r="EW122" s="294"/>
      <c r="EX122" s="294"/>
      <c r="EY122" s="294"/>
      <c r="EZ122" s="294"/>
      <c r="FA122" s="294"/>
      <c r="FB122" s="294"/>
      <c r="FC122" s="294"/>
      <c r="FD122" s="294"/>
      <c r="FE122" s="294"/>
    </row>
    <row r="123" spans="1:161" ht="12" x14ac:dyDescent="0.3">
      <c r="A123" s="289" t="s">
        <v>489</v>
      </c>
      <c r="B123" s="290"/>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290"/>
      <c r="Z123" s="290"/>
      <c r="AA123" s="290"/>
      <c r="AB123" s="290"/>
      <c r="AC123" s="290"/>
      <c r="AD123" s="290"/>
      <c r="AE123" s="290"/>
      <c r="AF123" s="290"/>
      <c r="AG123" s="290"/>
      <c r="AH123" s="290"/>
      <c r="AI123" s="290"/>
      <c r="AJ123" s="290"/>
      <c r="AK123" s="290"/>
      <c r="AL123" s="290"/>
      <c r="AM123" s="290"/>
      <c r="AN123" s="290"/>
      <c r="AO123" s="290"/>
      <c r="AP123" s="290"/>
      <c r="AQ123" s="290"/>
      <c r="AR123" s="290"/>
      <c r="AS123" s="290"/>
      <c r="AT123" s="290"/>
      <c r="AU123" s="290"/>
      <c r="AV123" s="290"/>
      <c r="AW123" s="290"/>
      <c r="AX123" s="290"/>
      <c r="AY123" s="290"/>
      <c r="AZ123" s="290"/>
      <c r="BA123" s="290"/>
      <c r="BB123" s="290"/>
      <c r="BC123" s="290"/>
      <c r="BD123" s="290"/>
      <c r="BE123" s="290"/>
      <c r="BF123" s="290"/>
      <c r="BG123" s="290"/>
      <c r="BH123" s="290"/>
      <c r="BI123" s="290"/>
      <c r="BJ123" s="290"/>
      <c r="BK123" s="290"/>
      <c r="BL123" s="290"/>
      <c r="BM123" s="290"/>
      <c r="BN123" s="290"/>
      <c r="BO123" s="290"/>
      <c r="BP123" s="290"/>
      <c r="BQ123" s="290"/>
      <c r="BR123" s="290"/>
      <c r="BS123" s="290"/>
      <c r="BT123" s="290"/>
      <c r="BU123" s="290"/>
      <c r="BV123" s="290"/>
      <c r="BW123" s="290"/>
      <c r="BX123" s="291" t="s">
        <v>490</v>
      </c>
      <c r="BY123" s="292"/>
      <c r="BZ123" s="292"/>
      <c r="CA123" s="292"/>
      <c r="CB123" s="292"/>
      <c r="CC123" s="292"/>
      <c r="CD123" s="292"/>
      <c r="CE123" s="292"/>
      <c r="CF123" s="291" t="s">
        <v>480</v>
      </c>
      <c r="CG123" s="292"/>
      <c r="CH123" s="292"/>
      <c r="CI123" s="292"/>
      <c r="CJ123" s="292"/>
      <c r="CK123" s="292"/>
      <c r="CL123" s="292"/>
      <c r="CM123" s="292"/>
      <c r="CN123" s="292"/>
      <c r="CO123" s="292"/>
      <c r="CP123" s="292"/>
      <c r="CQ123" s="292"/>
      <c r="CR123" s="292"/>
      <c r="CS123" s="274">
        <v>227</v>
      </c>
      <c r="CT123" s="275"/>
      <c r="CU123" s="275"/>
      <c r="CV123" s="275"/>
      <c r="CW123" s="275"/>
      <c r="CX123" s="275"/>
      <c r="CY123" s="275"/>
      <c r="CZ123" s="275"/>
      <c r="DA123" s="275"/>
      <c r="DB123" s="275"/>
      <c r="DC123" s="275"/>
      <c r="DD123" s="275"/>
      <c r="DE123" s="275"/>
      <c r="DF123" s="276">
        <v>0</v>
      </c>
      <c r="DG123" s="277"/>
      <c r="DH123" s="277"/>
      <c r="DI123" s="277"/>
      <c r="DJ123" s="277"/>
      <c r="DK123" s="277"/>
      <c r="DL123" s="277"/>
      <c r="DM123" s="277"/>
      <c r="DN123" s="277"/>
      <c r="DO123" s="277"/>
      <c r="DP123" s="277"/>
      <c r="DQ123" s="277"/>
      <c r="DR123" s="277"/>
      <c r="DS123" s="276">
        <v>0</v>
      </c>
      <c r="DT123" s="277"/>
      <c r="DU123" s="277"/>
      <c r="DV123" s="277"/>
      <c r="DW123" s="277"/>
      <c r="DX123" s="277"/>
      <c r="DY123" s="277"/>
      <c r="DZ123" s="277"/>
      <c r="EA123" s="277"/>
      <c r="EB123" s="277"/>
      <c r="EC123" s="277"/>
      <c r="ED123" s="277"/>
      <c r="EE123" s="277"/>
      <c r="EF123" s="276">
        <v>0</v>
      </c>
      <c r="EG123" s="277"/>
      <c r="EH123" s="277"/>
      <c r="EI123" s="277"/>
      <c r="EJ123" s="277"/>
      <c r="EK123" s="277"/>
      <c r="EL123" s="277"/>
      <c r="EM123" s="277"/>
      <c r="EN123" s="277"/>
      <c r="EO123" s="277"/>
      <c r="EP123" s="277"/>
      <c r="EQ123" s="277"/>
      <c r="ER123" s="277"/>
      <c r="ES123" s="293"/>
      <c r="ET123" s="294"/>
      <c r="EU123" s="294"/>
      <c r="EV123" s="294"/>
      <c r="EW123" s="294"/>
      <c r="EX123" s="294"/>
      <c r="EY123" s="294"/>
      <c r="EZ123" s="294"/>
      <c r="FA123" s="294"/>
      <c r="FB123" s="294"/>
      <c r="FC123" s="294"/>
      <c r="FD123" s="294"/>
      <c r="FE123" s="294"/>
    </row>
    <row r="124" spans="1:161" ht="12" x14ac:dyDescent="0.3">
      <c r="A124" s="289" t="s">
        <v>491</v>
      </c>
      <c r="B124" s="290"/>
      <c r="C124" s="290"/>
      <c r="D124" s="290"/>
      <c r="E124" s="290"/>
      <c r="F124" s="290"/>
      <c r="G124" s="290"/>
      <c r="H124" s="290"/>
      <c r="I124" s="290"/>
      <c r="J124" s="290"/>
      <c r="K124" s="290"/>
      <c r="L124" s="290"/>
      <c r="M124" s="290"/>
      <c r="N124" s="290"/>
      <c r="O124" s="290"/>
      <c r="P124" s="290"/>
      <c r="Q124" s="290"/>
      <c r="R124" s="290"/>
      <c r="S124" s="290"/>
      <c r="T124" s="290"/>
      <c r="U124" s="290"/>
      <c r="V124" s="290"/>
      <c r="W124" s="290"/>
      <c r="X124" s="290"/>
      <c r="Y124" s="290"/>
      <c r="Z124" s="290"/>
      <c r="AA124" s="290"/>
      <c r="AB124" s="290"/>
      <c r="AC124" s="290"/>
      <c r="AD124" s="290"/>
      <c r="AE124" s="290"/>
      <c r="AF124" s="290"/>
      <c r="AG124" s="290"/>
      <c r="AH124" s="290"/>
      <c r="AI124" s="290"/>
      <c r="AJ124" s="290"/>
      <c r="AK124" s="290"/>
      <c r="AL124" s="290"/>
      <c r="AM124" s="290"/>
      <c r="AN124" s="290"/>
      <c r="AO124" s="290"/>
      <c r="AP124" s="290"/>
      <c r="AQ124" s="290"/>
      <c r="AR124" s="290"/>
      <c r="AS124" s="290"/>
      <c r="AT124" s="290"/>
      <c r="AU124" s="290"/>
      <c r="AV124" s="290"/>
      <c r="AW124" s="290"/>
      <c r="AX124" s="290"/>
      <c r="AY124" s="290"/>
      <c r="AZ124" s="290"/>
      <c r="BA124" s="290"/>
      <c r="BB124" s="290"/>
      <c r="BC124" s="290"/>
      <c r="BD124" s="290"/>
      <c r="BE124" s="290"/>
      <c r="BF124" s="290"/>
      <c r="BG124" s="290"/>
      <c r="BH124" s="290"/>
      <c r="BI124" s="290"/>
      <c r="BJ124" s="290"/>
      <c r="BK124" s="290"/>
      <c r="BL124" s="290"/>
      <c r="BM124" s="290"/>
      <c r="BN124" s="290"/>
      <c r="BO124" s="290"/>
      <c r="BP124" s="290"/>
      <c r="BQ124" s="290"/>
      <c r="BR124" s="290"/>
      <c r="BS124" s="290"/>
      <c r="BT124" s="290"/>
      <c r="BU124" s="290"/>
      <c r="BV124" s="290"/>
      <c r="BW124" s="290"/>
      <c r="BX124" s="291" t="s">
        <v>492</v>
      </c>
      <c r="BY124" s="292"/>
      <c r="BZ124" s="292"/>
      <c r="CA124" s="292"/>
      <c r="CB124" s="292"/>
      <c r="CC124" s="292"/>
      <c r="CD124" s="292"/>
      <c r="CE124" s="292"/>
      <c r="CF124" s="291" t="s">
        <v>480</v>
      </c>
      <c r="CG124" s="292"/>
      <c r="CH124" s="292"/>
      <c r="CI124" s="292"/>
      <c r="CJ124" s="292"/>
      <c r="CK124" s="292"/>
      <c r="CL124" s="292"/>
      <c r="CM124" s="292"/>
      <c r="CN124" s="292"/>
      <c r="CO124" s="292"/>
      <c r="CP124" s="292"/>
      <c r="CQ124" s="292"/>
      <c r="CR124" s="292"/>
      <c r="CS124" s="274">
        <v>228</v>
      </c>
      <c r="CT124" s="275"/>
      <c r="CU124" s="275"/>
      <c r="CV124" s="275"/>
      <c r="CW124" s="275"/>
      <c r="CX124" s="275"/>
      <c r="CY124" s="275"/>
      <c r="CZ124" s="275"/>
      <c r="DA124" s="275"/>
      <c r="DB124" s="275"/>
      <c r="DC124" s="275"/>
      <c r="DD124" s="275"/>
      <c r="DE124" s="275"/>
      <c r="DF124" s="276">
        <v>0</v>
      </c>
      <c r="DG124" s="277"/>
      <c r="DH124" s="277"/>
      <c r="DI124" s="277"/>
      <c r="DJ124" s="277"/>
      <c r="DK124" s="277"/>
      <c r="DL124" s="277"/>
      <c r="DM124" s="277"/>
      <c r="DN124" s="277"/>
      <c r="DO124" s="277"/>
      <c r="DP124" s="277"/>
      <c r="DQ124" s="277"/>
      <c r="DR124" s="277"/>
      <c r="DS124" s="276">
        <v>0</v>
      </c>
      <c r="DT124" s="277"/>
      <c r="DU124" s="277"/>
      <c r="DV124" s="277"/>
      <c r="DW124" s="277"/>
      <c r="DX124" s="277"/>
      <c r="DY124" s="277"/>
      <c r="DZ124" s="277"/>
      <c r="EA124" s="277"/>
      <c r="EB124" s="277"/>
      <c r="EC124" s="277"/>
      <c r="ED124" s="277"/>
      <c r="EE124" s="277"/>
      <c r="EF124" s="276">
        <v>0</v>
      </c>
      <c r="EG124" s="277"/>
      <c r="EH124" s="277"/>
      <c r="EI124" s="277"/>
      <c r="EJ124" s="277"/>
      <c r="EK124" s="277"/>
      <c r="EL124" s="277"/>
      <c r="EM124" s="277"/>
      <c r="EN124" s="277"/>
      <c r="EO124" s="277"/>
      <c r="EP124" s="277"/>
      <c r="EQ124" s="277"/>
      <c r="ER124" s="277"/>
      <c r="ES124" s="293"/>
      <c r="ET124" s="294"/>
      <c r="EU124" s="294"/>
      <c r="EV124" s="294"/>
      <c r="EW124" s="294"/>
      <c r="EX124" s="294"/>
      <c r="EY124" s="294"/>
      <c r="EZ124" s="294"/>
      <c r="FA124" s="294"/>
      <c r="FB124" s="294"/>
      <c r="FC124" s="294"/>
      <c r="FD124" s="294"/>
      <c r="FE124" s="294"/>
    </row>
    <row r="125" spans="1:161" ht="12" x14ac:dyDescent="0.3">
      <c r="A125" s="289" t="s">
        <v>493</v>
      </c>
      <c r="B125" s="290"/>
      <c r="C125" s="290"/>
      <c r="D125" s="290"/>
      <c r="E125" s="290"/>
      <c r="F125" s="290"/>
      <c r="G125" s="290"/>
      <c r="H125" s="290"/>
      <c r="I125" s="290"/>
      <c r="J125" s="290"/>
      <c r="K125" s="290"/>
      <c r="L125" s="290"/>
      <c r="M125" s="290"/>
      <c r="N125" s="290"/>
      <c r="O125" s="290"/>
      <c r="P125" s="290"/>
      <c r="Q125" s="290"/>
      <c r="R125" s="290"/>
      <c r="S125" s="290"/>
      <c r="T125" s="290"/>
      <c r="U125" s="290"/>
      <c r="V125" s="290"/>
      <c r="W125" s="290"/>
      <c r="X125" s="290"/>
      <c r="Y125" s="290"/>
      <c r="Z125" s="290"/>
      <c r="AA125" s="290"/>
      <c r="AB125" s="290"/>
      <c r="AC125" s="290"/>
      <c r="AD125" s="290"/>
      <c r="AE125" s="290"/>
      <c r="AF125" s="290"/>
      <c r="AG125" s="290"/>
      <c r="AH125" s="290"/>
      <c r="AI125" s="290"/>
      <c r="AJ125" s="290"/>
      <c r="AK125" s="290"/>
      <c r="AL125" s="290"/>
      <c r="AM125" s="290"/>
      <c r="AN125" s="290"/>
      <c r="AO125" s="290"/>
      <c r="AP125" s="290"/>
      <c r="AQ125" s="290"/>
      <c r="AR125" s="290"/>
      <c r="AS125" s="290"/>
      <c r="AT125" s="290"/>
      <c r="AU125" s="290"/>
      <c r="AV125" s="290"/>
      <c r="AW125" s="290"/>
      <c r="AX125" s="290"/>
      <c r="AY125" s="290"/>
      <c r="AZ125" s="290"/>
      <c r="BA125" s="290"/>
      <c r="BB125" s="290"/>
      <c r="BC125" s="290"/>
      <c r="BD125" s="290"/>
      <c r="BE125" s="290"/>
      <c r="BF125" s="290"/>
      <c r="BG125" s="290"/>
      <c r="BH125" s="290"/>
      <c r="BI125" s="290"/>
      <c r="BJ125" s="290"/>
      <c r="BK125" s="290"/>
      <c r="BL125" s="290"/>
      <c r="BM125" s="290"/>
      <c r="BN125" s="290"/>
      <c r="BO125" s="290"/>
      <c r="BP125" s="290"/>
      <c r="BQ125" s="290"/>
      <c r="BR125" s="290"/>
      <c r="BS125" s="290"/>
      <c r="BT125" s="290"/>
      <c r="BU125" s="290"/>
      <c r="BV125" s="290"/>
      <c r="BW125" s="290"/>
      <c r="BX125" s="291" t="s">
        <v>494</v>
      </c>
      <c r="BY125" s="292"/>
      <c r="BZ125" s="292"/>
      <c r="CA125" s="292"/>
      <c r="CB125" s="292"/>
      <c r="CC125" s="292"/>
      <c r="CD125" s="292"/>
      <c r="CE125" s="292"/>
      <c r="CF125" s="291" t="s">
        <v>480</v>
      </c>
      <c r="CG125" s="292"/>
      <c r="CH125" s="292"/>
      <c r="CI125" s="292"/>
      <c r="CJ125" s="292"/>
      <c r="CK125" s="292"/>
      <c r="CL125" s="292"/>
      <c r="CM125" s="292"/>
      <c r="CN125" s="292"/>
      <c r="CO125" s="292"/>
      <c r="CP125" s="292"/>
      <c r="CQ125" s="292"/>
      <c r="CR125" s="292"/>
      <c r="CS125" s="274">
        <v>310</v>
      </c>
      <c r="CT125" s="275"/>
      <c r="CU125" s="275"/>
      <c r="CV125" s="275"/>
      <c r="CW125" s="275"/>
      <c r="CX125" s="275"/>
      <c r="CY125" s="275"/>
      <c r="CZ125" s="275"/>
      <c r="DA125" s="275"/>
      <c r="DB125" s="275"/>
      <c r="DC125" s="275"/>
      <c r="DD125" s="275"/>
      <c r="DE125" s="275"/>
      <c r="DF125" s="276">
        <f>295632+84396-4346-101.8-3580</f>
        <v>372000.2</v>
      </c>
      <c r="DG125" s="277"/>
      <c r="DH125" s="277"/>
      <c r="DI125" s="277"/>
      <c r="DJ125" s="277"/>
      <c r="DK125" s="277"/>
      <c r="DL125" s="277"/>
      <c r="DM125" s="277"/>
      <c r="DN125" s="277"/>
      <c r="DO125" s="277"/>
      <c r="DP125" s="277"/>
      <c r="DQ125" s="277"/>
      <c r="DR125" s="277"/>
      <c r="DS125" s="276">
        <v>269132</v>
      </c>
      <c r="DT125" s="277"/>
      <c r="DU125" s="277"/>
      <c r="DV125" s="277"/>
      <c r="DW125" s="277"/>
      <c r="DX125" s="277"/>
      <c r="DY125" s="277"/>
      <c r="DZ125" s="277"/>
      <c r="EA125" s="277"/>
      <c r="EB125" s="277"/>
      <c r="EC125" s="277"/>
      <c r="ED125" s="277"/>
      <c r="EE125" s="277"/>
      <c r="EF125" s="276">
        <v>269132</v>
      </c>
      <c r="EG125" s="277"/>
      <c r="EH125" s="277"/>
      <c r="EI125" s="277"/>
      <c r="EJ125" s="277"/>
      <c r="EK125" s="277"/>
      <c r="EL125" s="277"/>
      <c r="EM125" s="277"/>
      <c r="EN125" s="277"/>
      <c r="EO125" s="277"/>
      <c r="EP125" s="277"/>
      <c r="EQ125" s="277"/>
      <c r="ER125" s="277"/>
      <c r="ES125" s="293"/>
      <c r="ET125" s="294"/>
      <c r="EU125" s="294"/>
      <c r="EV125" s="294"/>
      <c r="EW125" s="294"/>
      <c r="EX125" s="294"/>
      <c r="EY125" s="294"/>
      <c r="EZ125" s="294"/>
      <c r="FA125" s="294"/>
      <c r="FB125" s="294"/>
      <c r="FC125" s="294"/>
      <c r="FD125" s="294"/>
      <c r="FE125" s="294"/>
    </row>
    <row r="126" spans="1:161" ht="12" x14ac:dyDescent="0.3">
      <c r="A126" s="296" t="s">
        <v>495</v>
      </c>
      <c r="B126" s="297"/>
      <c r="C126" s="297"/>
      <c r="D126" s="297"/>
      <c r="E126" s="297"/>
      <c r="F126" s="297"/>
      <c r="G126" s="297"/>
      <c r="H126" s="297"/>
      <c r="I126" s="297"/>
      <c r="J126" s="297"/>
      <c r="K126" s="297"/>
      <c r="L126" s="297"/>
      <c r="M126" s="297"/>
      <c r="N126" s="297"/>
      <c r="O126" s="297"/>
      <c r="P126" s="297"/>
      <c r="Q126" s="297"/>
      <c r="R126" s="297"/>
      <c r="S126" s="297"/>
      <c r="T126" s="297"/>
      <c r="U126" s="297"/>
      <c r="V126" s="297"/>
      <c r="W126" s="297"/>
      <c r="X126" s="297"/>
      <c r="Y126" s="297"/>
      <c r="Z126" s="297"/>
      <c r="AA126" s="297"/>
      <c r="AB126" s="297"/>
      <c r="AC126" s="297"/>
      <c r="AD126" s="297"/>
      <c r="AE126" s="297"/>
      <c r="AF126" s="297"/>
      <c r="AG126" s="297"/>
      <c r="AH126" s="297"/>
      <c r="AI126" s="297"/>
      <c r="AJ126" s="297"/>
      <c r="AK126" s="297"/>
      <c r="AL126" s="297"/>
      <c r="AM126" s="297"/>
      <c r="AN126" s="297"/>
      <c r="AO126" s="297"/>
      <c r="AP126" s="297"/>
      <c r="AQ126" s="297"/>
      <c r="AR126" s="297"/>
      <c r="AS126" s="297"/>
      <c r="AT126" s="297"/>
      <c r="AU126" s="297"/>
      <c r="AV126" s="297"/>
      <c r="AW126" s="297"/>
      <c r="AX126" s="297"/>
      <c r="AY126" s="297"/>
      <c r="AZ126" s="297"/>
      <c r="BA126" s="297"/>
      <c r="BB126" s="297"/>
      <c r="BC126" s="297"/>
      <c r="BD126" s="297"/>
      <c r="BE126" s="297"/>
      <c r="BF126" s="297"/>
      <c r="BG126" s="297"/>
      <c r="BH126" s="297"/>
      <c r="BI126" s="297"/>
      <c r="BJ126" s="297"/>
      <c r="BK126" s="297"/>
      <c r="BL126" s="297"/>
      <c r="BM126" s="297"/>
      <c r="BN126" s="297"/>
      <c r="BO126" s="297"/>
      <c r="BP126" s="297"/>
      <c r="BQ126" s="297"/>
      <c r="BR126" s="297"/>
      <c r="BS126" s="297"/>
      <c r="BT126" s="297"/>
      <c r="BU126" s="297"/>
      <c r="BV126" s="297"/>
      <c r="BW126" s="297"/>
      <c r="BX126" s="291" t="s">
        <v>496</v>
      </c>
      <c r="BY126" s="292"/>
      <c r="BZ126" s="292"/>
      <c r="CA126" s="292"/>
      <c r="CB126" s="292"/>
      <c r="CC126" s="292"/>
      <c r="CD126" s="292"/>
      <c r="CE126" s="292"/>
      <c r="CF126" s="291" t="s">
        <v>480</v>
      </c>
      <c r="CG126" s="292"/>
      <c r="CH126" s="292"/>
      <c r="CI126" s="292"/>
      <c r="CJ126" s="292"/>
      <c r="CK126" s="292"/>
      <c r="CL126" s="292"/>
      <c r="CM126" s="292"/>
      <c r="CN126" s="292"/>
      <c r="CO126" s="292"/>
      <c r="CP126" s="292"/>
      <c r="CQ126" s="292"/>
      <c r="CR126" s="292"/>
      <c r="CS126" s="274">
        <v>341</v>
      </c>
      <c r="CT126" s="275"/>
      <c r="CU126" s="275"/>
      <c r="CV126" s="275"/>
      <c r="CW126" s="275"/>
      <c r="CX126" s="275"/>
      <c r="CY126" s="275"/>
      <c r="CZ126" s="275"/>
      <c r="DA126" s="275"/>
      <c r="DB126" s="275"/>
      <c r="DC126" s="275"/>
      <c r="DD126" s="275"/>
      <c r="DE126" s="275"/>
      <c r="DF126" s="276">
        <v>8400</v>
      </c>
      <c r="DG126" s="277"/>
      <c r="DH126" s="277"/>
      <c r="DI126" s="277"/>
      <c r="DJ126" s="277"/>
      <c r="DK126" s="277"/>
      <c r="DL126" s="277"/>
      <c r="DM126" s="277"/>
      <c r="DN126" s="277"/>
      <c r="DO126" s="277"/>
      <c r="DP126" s="277"/>
      <c r="DQ126" s="277"/>
      <c r="DR126" s="277"/>
      <c r="DS126" s="276">
        <v>8400</v>
      </c>
      <c r="DT126" s="277"/>
      <c r="DU126" s="277"/>
      <c r="DV126" s="277"/>
      <c r="DW126" s="277"/>
      <c r="DX126" s="277"/>
      <c r="DY126" s="277"/>
      <c r="DZ126" s="277"/>
      <c r="EA126" s="277"/>
      <c r="EB126" s="277"/>
      <c r="EC126" s="277"/>
      <c r="ED126" s="277"/>
      <c r="EE126" s="277"/>
      <c r="EF126" s="276">
        <v>8400</v>
      </c>
      <c r="EG126" s="277"/>
      <c r="EH126" s="277"/>
      <c r="EI126" s="277"/>
      <c r="EJ126" s="277"/>
      <c r="EK126" s="277"/>
      <c r="EL126" s="277"/>
      <c r="EM126" s="277"/>
      <c r="EN126" s="277"/>
      <c r="EO126" s="277"/>
      <c r="EP126" s="277"/>
      <c r="EQ126" s="277"/>
      <c r="ER126" s="277"/>
      <c r="ES126" s="293"/>
      <c r="ET126" s="294"/>
      <c r="EU126" s="294"/>
      <c r="EV126" s="294"/>
      <c r="EW126" s="294"/>
      <c r="EX126" s="294"/>
      <c r="EY126" s="294"/>
      <c r="EZ126" s="294"/>
      <c r="FA126" s="294"/>
      <c r="FB126" s="294"/>
      <c r="FC126" s="294"/>
      <c r="FD126" s="294"/>
      <c r="FE126" s="294"/>
    </row>
    <row r="127" spans="1:161" ht="12" x14ac:dyDescent="0.3">
      <c r="A127" s="289" t="s">
        <v>497</v>
      </c>
      <c r="B127" s="290"/>
      <c r="C127" s="290"/>
      <c r="D127" s="290"/>
      <c r="E127" s="290"/>
      <c r="F127" s="290"/>
      <c r="G127" s="290"/>
      <c r="H127" s="290"/>
      <c r="I127" s="290"/>
      <c r="J127" s="290"/>
      <c r="K127" s="290"/>
      <c r="L127" s="290"/>
      <c r="M127" s="290"/>
      <c r="N127" s="290"/>
      <c r="O127" s="290"/>
      <c r="P127" s="290"/>
      <c r="Q127" s="290"/>
      <c r="R127" s="290"/>
      <c r="S127" s="290"/>
      <c r="T127" s="290"/>
      <c r="U127" s="290"/>
      <c r="V127" s="290"/>
      <c r="W127" s="290"/>
      <c r="X127" s="290"/>
      <c r="Y127" s="290"/>
      <c r="Z127" s="290"/>
      <c r="AA127" s="290"/>
      <c r="AB127" s="290"/>
      <c r="AC127" s="290"/>
      <c r="AD127" s="290"/>
      <c r="AE127" s="290"/>
      <c r="AF127" s="290"/>
      <c r="AG127" s="290"/>
      <c r="AH127" s="290"/>
      <c r="AI127" s="290"/>
      <c r="AJ127" s="290"/>
      <c r="AK127" s="290"/>
      <c r="AL127" s="290"/>
      <c r="AM127" s="290"/>
      <c r="AN127" s="290"/>
      <c r="AO127" s="290"/>
      <c r="AP127" s="290"/>
      <c r="AQ127" s="290"/>
      <c r="AR127" s="290"/>
      <c r="AS127" s="290"/>
      <c r="AT127" s="290"/>
      <c r="AU127" s="290"/>
      <c r="AV127" s="290"/>
      <c r="AW127" s="290"/>
      <c r="AX127" s="290"/>
      <c r="AY127" s="290"/>
      <c r="AZ127" s="290"/>
      <c r="BA127" s="290"/>
      <c r="BB127" s="290"/>
      <c r="BC127" s="290"/>
      <c r="BD127" s="290"/>
      <c r="BE127" s="290"/>
      <c r="BF127" s="290"/>
      <c r="BG127" s="290"/>
      <c r="BH127" s="290"/>
      <c r="BI127" s="290"/>
      <c r="BJ127" s="290"/>
      <c r="BK127" s="290"/>
      <c r="BL127" s="290"/>
      <c r="BM127" s="290"/>
      <c r="BN127" s="290"/>
      <c r="BO127" s="290"/>
      <c r="BP127" s="290"/>
      <c r="BQ127" s="290"/>
      <c r="BR127" s="290"/>
      <c r="BS127" s="290"/>
      <c r="BT127" s="290"/>
      <c r="BU127" s="290"/>
      <c r="BV127" s="290"/>
      <c r="BW127" s="290"/>
      <c r="BX127" s="291" t="s">
        <v>498</v>
      </c>
      <c r="BY127" s="292"/>
      <c r="BZ127" s="292"/>
      <c r="CA127" s="292"/>
      <c r="CB127" s="292"/>
      <c r="CC127" s="292"/>
      <c r="CD127" s="292"/>
      <c r="CE127" s="292"/>
      <c r="CF127" s="291" t="s">
        <v>480</v>
      </c>
      <c r="CG127" s="292"/>
      <c r="CH127" s="292"/>
      <c r="CI127" s="292"/>
      <c r="CJ127" s="292"/>
      <c r="CK127" s="292"/>
      <c r="CL127" s="292"/>
      <c r="CM127" s="292"/>
      <c r="CN127" s="292"/>
      <c r="CO127" s="292"/>
      <c r="CP127" s="292"/>
      <c r="CQ127" s="292"/>
      <c r="CR127" s="292"/>
      <c r="CS127" s="274">
        <v>344</v>
      </c>
      <c r="CT127" s="275"/>
      <c r="CU127" s="275"/>
      <c r="CV127" s="275"/>
      <c r="CW127" s="275"/>
      <c r="CX127" s="275"/>
      <c r="CY127" s="275"/>
      <c r="CZ127" s="275"/>
      <c r="DA127" s="275"/>
      <c r="DB127" s="275"/>
      <c r="DC127" s="275"/>
      <c r="DD127" s="275"/>
      <c r="DE127" s="275"/>
      <c r="DF127" s="276">
        <v>2544</v>
      </c>
      <c r="DG127" s="277"/>
      <c r="DH127" s="277"/>
      <c r="DI127" s="277"/>
      <c r="DJ127" s="277"/>
      <c r="DK127" s="277"/>
      <c r="DL127" s="277"/>
      <c r="DM127" s="277"/>
      <c r="DN127" s="277"/>
      <c r="DO127" s="277"/>
      <c r="DP127" s="277"/>
      <c r="DQ127" s="277"/>
      <c r="DR127" s="277"/>
      <c r="DS127" s="276">
        <v>2544</v>
      </c>
      <c r="DT127" s="277"/>
      <c r="DU127" s="277"/>
      <c r="DV127" s="277"/>
      <c r="DW127" s="277"/>
      <c r="DX127" s="277"/>
      <c r="DY127" s="277"/>
      <c r="DZ127" s="277"/>
      <c r="EA127" s="277"/>
      <c r="EB127" s="277"/>
      <c r="EC127" s="277"/>
      <c r="ED127" s="277"/>
      <c r="EE127" s="277"/>
      <c r="EF127" s="276">
        <v>2544</v>
      </c>
      <c r="EG127" s="277"/>
      <c r="EH127" s="277"/>
      <c r="EI127" s="277"/>
      <c r="EJ127" s="277"/>
      <c r="EK127" s="277"/>
      <c r="EL127" s="277"/>
      <c r="EM127" s="277"/>
      <c r="EN127" s="277"/>
      <c r="EO127" s="277"/>
      <c r="EP127" s="277"/>
      <c r="EQ127" s="277"/>
      <c r="ER127" s="277"/>
      <c r="ES127" s="293"/>
      <c r="ET127" s="294"/>
      <c r="EU127" s="294"/>
      <c r="EV127" s="294"/>
      <c r="EW127" s="294"/>
      <c r="EX127" s="294"/>
      <c r="EY127" s="294"/>
      <c r="EZ127" s="294"/>
      <c r="FA127" s="294"/>
      <c r="FB127" s="294"/>
      <c r="FC127" s="294"/>
      <c r="FD127" s="294"/>
      <c r="FE127" s="294"/>
    </row>
    <row r="128" spans="1:161" ht="12" x14ac:dyDescent="0.3">
      <c r="A128" s="289" t="s">
        <v>499</v>
      </c>
      <c r="B128" s="290"/>
      <c r="C128" s="290"/>
      <c r="D128" s="290"/>
      <c r="E128" s="290"/>
      <c r="F128" s="290"/>
      <c r="G128" s="290"/>
      <c r="H128" s="290"/>
      <c r="I128" s="290"/>
      <c r="J128" s="290"/>
      <c r="K128" s="290"/>
      <c r="L128" s="290"/>
      <c r="M128" s="290"/>
      <c r="N128" s="290"/>
      <c r="O128" s="290"/>
      <c r="P128" s="290"/>
      <c r="Q128" s="290"/>
      <c r="R128" s="290"/>
      <c r="S128" s="290"/>
      <c r="T128" s="290"/>
      <c r="U128" s="290"/>
      <c r="V128" s="290"/>
      <c r="W128" s="290"/>
      <c r="X128" s="290"/>
      <c r="Y128" s="290"/>
      <c r="Z128" s="290"/>
      <c r="AA128" s="290"/>
      <c r="AB128" s="290"/>
      <c r="AC128" s="290"/>
      <c r="AD128" s="290"/>
      <c r="AE128" s="290"/>
      <c r="AF128" s="290"/>
      <c r="AG128" s="290"/>
      <c r="AH128" s="290"/>
      <c r="AI128" s="290"/>
      <c r="AJ128" s="290"/>
      <c r="AK128" s="290"/>
      <c r="AL128" s="290"/>
      <c r="AM128" s="290"/>
      <c r="AN128" s="290"/>
      <c r="AO128" s="290"/>
      <c r="AP128" s="290"/>
      <c r="AQ128" s="290"/>
      <c r="AR128" s="290"/>
      <c r="AS128" s="290"/>
      <c r="AT128" s="290"/>
      <c r="AU128" s="290"/>
      <c r="AV128" s="290"/>
      <c r="AW128" s="290"/>
      <c r="AX128" s="290"/>
      <c r="AY128" s="290"/>
      <c r="AZ128" s="290"/>
      <c r="BA128" s="290"/>
      <c r="BB128" s="290"/>
      <c r="BC128" s="290"/>
      <c r="BD128" s="290"/>
      <c r="BE128" s="290"/>
      <c r="BF128" s="290"/>
      <c r="BG128" s="290"/>
      <c r="BH128" s="290"/>
      <c r="BI128" s="290"/>
      <c r="BJ128" s="290"/>
      <c r="BK128" s="290"/>
      <c r="BL128" s="290"/>
      <c r="BM128" s="290"/>
      <c r="BN128" s="290"/>
      <c r="BO128" s="290"/>
      <c r="BP128" s="290"/>
      <c r="BQ128" s="290"/>
      <c r="BR128" s="290"/>
      <c r="BS128" s="290"/>
      <c r="BT128" s="290"/>
      <c r="BU128" s="290"/>
      <c r="BV128" s="290"/>
      <c r="BW128" s="290"/>
      <c r="BX128" s="291" t="s">
        <v>500</v>
      </c>
      <c r="BY128" s="292"/>
      <c r="BZ128" s="292"/>
      <c r="CA128" s="292"/>
      <c r="CB128" s="292"/>
      <c r="CC128" s="292"/>
      <c r="CD128" s="292"/>
      <c r="CE128" s="292"/>
      <c r="CF128" s="291" t="s">
        <v>480</v>
      </c>
      <c r="CG128" s="292"/>
      <c r="CH128" s="292"/>
      <c r="CI128" s="292"/>
      <c r="CJ128" s="292"/>
      <c r="CK128" s="292"/>
      <c r="CL128" s="292"/>
      <c r="CM128" s="292"/>
      <c r="CN128" s="292"/>
      <c r="CO128" s="292"/>
      <c r="CP128" s="292"/>
      <c r="CQ128" s="292"/>
      <c r="CR128" s="292"/>
      <c r="CS128" s="274">
        <v>345</v>
      </c>
      <c r="CT128" s="275"/>
      <c r="CU128" s="275"/>
      <c r="CV128" s="275"/>
      <c r="CW128" s="275"/>
      <c r="CX128" s="275"/>
      <c r="CY128" s="275"/>
      <c r="CZ128" s="275"/>
      <c r="DA128" s="275"/>
      <c r="DB128" s="275"/>
      <c r="DC128" s="275"/>
      <c r="DD128" s="275"/>
      <c r="DE128" s="275"/>
      <c r="DF128" s="276">
        <v>0</v>
      </c>
      <c r="DG128" s="277"/>
      <c r="DH128" s="277"/>
      <c r="DI128" s="277"/>
      <c r="DJ128" s="277"/>
      <c r="DK128" s="277"/>
      <c r="DL128" s="277"/>
      <c r="DM128" s="277"/>
      <c r="DN128" s="277"/>
      <c r="DO128" s="277"/>
      <c r="DP128" s="277"/>
      <c r="DQ128" s="277"/>
      <c r="DR128" s="277"/>
      <c r="DS128" s="276">
        <v>0</v>
      </c>
      <c r="DT128" s="277"/>
      <c r="DU128" s="277"/>
      <c r="DV128" s="277"/>
      <c r="DW128" s="277"/>
      <c r="DX128" s="277"/>
      <c r="DY128" s="277"/>
      <c r="DZ128" s="277"/>
      <c r="EA128" s="277"/>
      <c r="EB128" s="277"/>
      <c r="EC128" s="277"/>
      <c r="ED128" s="277"/>
      <c r="EE128" s="277"/>
      <c r="EF128" s="276">
        <v>0</v>
      </c>
      <c r="EG128" s="277"/>
      <c r="EH128" s="277"/>
      <c r="EI128" s="277"/>
      <c r="EJ128" s="277"/>
      <c r="EK128" s="277"/>
      <c r="EL128" s="277"/>
      <c r="EM128" s="277"/>
      <c r="EN128" s="277"/>
      <c r="EO128" s="277"/>
      <c r="EP128" s="277"/>
      <c r="EQ128" s="277"/>
      <c r="ER128" s="277"/>
      <c r="ES128" s="293"/>
      <c r="ET128" s="294"/>
      <c r="EU128" s="294"/>
      <c r="EV128" s="294"/>
      <c r="EW128" s="294"/>
      <c r="EX128" s="294"/>
      <c r="EY128" s="294"/>
      <c r="EZ128" s="294"/>
      <c r="FA128" s="294"/>
      <c r="FB128" s="294"/>
      <c r="FC128" s="294"/>
      <c r="FD128" s="294"/>
      <c r="FE128" s="294"/>
    </row>
    <row r="129" spans="1:161" ht="12" x14ac:dyDescent="0.3">
      <c r="A129" s="289" t="s">
        <v>501</v>
      </c>
      <c r="B129" s="290"/>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290"/>
      <c r="Z129" s="290"/>
      <c r="AA129" s="290"/>
      <c r="AB129" s="290"/>
      <c r="AC129" s="290"/>
      <c r="AD129" s="290"/>
      <c r="AE129" s="290"/>
      <c r="AF129" s="290"/>
      <c r="AG129" s="290"/>
      <c r="AH129" s="290"/>
      <c r="AI129" s="290"/>
      <c r="AJ129" s="290"/>
      <c r="AK129" s="290"/>
      <c r="AL129" s="290"/>
      <c r="AM129" s="290"/>
      <c r="AN129" s="290"/>
      <c r="AO129" s="290"/>
      <c r="AP129" s="290"/>
      <c r="AQ129" s="290"/>
      <c r="AR129" s="290"/>
      <c r="AS129" s="290"/>
      <c r="AT129" s="290"/>
      <c r="AU129" s="290"/>
      <c r="AV129" s="290"/>
      <c r="AW129" s="290"/>
      <c r="AX129" s="290"/>
      <c r="AY129" s="290"/>
      <c r="AZ129" s="290"/>
      <c r="BA129" s="290"/>
      <c r="BB129" s="290"/>
      <c r="BC129" s="290"/>
      <c r="BD129" s="290"/>
      <c r="BE129" s="290"/>
      <c r="BF129" s="290"/>
      <c r="BG129" s="290"/>
      <c r="BH129" s="290"/>
      <c r="BI129" s="290"/>
      <c r="BJ129" s="290"/>
      <c r="BK129" s="290"/>
      <c r="BL129" s="290"/>
      <c r="BM129" s="290"/>
      <c r="BN129" s="290"/>
      <c r="BO129" s="290"/>
      <c r="BP129" s="290"/>
      <c r="BQ129" s="290"/>
      <c r="BR129" s="290"/>
      <c r="BS129" s="290"/>
      <c r="BT129" s="290"/>
      <c r="BU129" s="290"/>
      <c r="BV129" s="290"/>
      <c r="BW129" s="290"/>
      <c r="BX129" s="291" t="s">
        <v>502</v>
      </c>
      <c r="BY129" s="292"/>
      <c r="BZ129" s="292"/>
      <c r="CA129" s="292"/>
      <c r="CB129" s="292"/>
      <c r="CC129" s="292"/>
      <c r="CD129" s="292"/>
      <c r="CE129" s="292"/>
      <c r="CF129" s="291" t="s">
        <v>480</v>
      </c>
      <c r="CG129" s="292"/>
      <c r="CH129" s="292"/>
      <c r="CI129" s="292"/>
      <c r="CJ129" s="292"/>
      <c r="CK129" s="292"/>
      <c r="CL129" s="292"/>
      <c r="CM129" s="292"/>
      <c r="CN129" s="292"/>
      <c r="CO129" s="292"/>
      <c r="CP129" s="292"/>
      <c r="CQ129" s="292"/>
      <c r="CR129" s="292"/>
      <c r="CS129" s="274">
        <v>346</v>
      </c>
      <c r="CT129" s="275"/>
      <c r="CU129" s="275"/>
      <c r="CV129" s="275"/>
      <c r="CW129" s="275"/>
      <c r="CX129" s="275"/>
      <c r="CY129" s="275"/>
      <c r="CZ129" s="275"/>
      <c r="DA129" s="275"/>
      <c r="DB129" s="275"/>
      <c r="DC129" s="275"/>
      <c r="DD129" s="275"/>
      <c r="DE129" s="275"/>
      <c r="DF129" s="276">
        <f>123544+181.77+11490+3580</f>
        <v>138795.77000000002</v>
      </c>
      <c r="DG129" s="277"/>
      <c r="DH129" s="277"/>
      <c r="DI129" s="277"/>
      <c r="DJ129" s="277"/>
      <c r="DK129" s="277"/>
      <c r="DL129" s="277"/>
      <c r="DM129" s="277"/>
      <c r="DN129" s="277"/>
      <c r="DO129" s="277"/>
      <c r="DP129" s="277"/>
      <c r="DQ129" s="277"/>
      <c r="DR129" s="277"/>
      <c r="DS129" s="276">
        <v>123544</v>
      </c>
      <c r="DT129" s="277"/>
      <c r="DU129" s="277"/>
      <c r="DV129" s="277"/>
      <c r="DW129" s="277"/>
      <c r="DX129" s="277"/>
      <c r="DY129" s="277"/>
      <c r="DZ129" s="277"/>
      <c r="EA129" s="277"/>
      <c r="EB129" s="277"/>
      <c r="EC129" s="277"/>
      <c r="ED129" s="277"/>
      <c r="EE129" s="277"/>
      <c r="EF129" s="276">
        <v>123544</v>
      </c>
      <c r="EG129" s="277"/>
      <c r="EH129" s="277"/>
      <c r="EI129" s="277"/>
      <c r="EJ129" s="277"/>
      <c r="EK129" s="277"/>
      <c r="EL129" s="277"/>
      <c r="EM129" s="277"/>
      <c r="EN129" s="277"/>
      <c r="EO129" s="277"/>
      <c r="EP129" s="277"/>
      <c r="EQ129" s="277"/>
      <c r="ER129" s="277"/>
      <c r="ES129" s="293"/>
      <c r="ET129" s="294"/>
      <c r="EU129" s="294"/>
      <c r="EV129" s="294"/>
      <c r="EW129" s="294"/>
      <c r="EX129" s="294"/>
      <c r="EY129" s="294"/>
      <c r="EZ129" s="294"/>
      <c r="FA129" s="294"/>
      <c r="FB129" s="294"/>
      <c r="FC129" s="294"/>
      <c r="FD129" s="294"/>
      <c r="FE129" s="294"/>
    </row>
    <row r="130" spans="1:161" ht="12" x14ac:dyDescent="0.3">
      <c r="A130" s="289" t="s">
        <v>503</v>
      </c>
      <c r="B130" s="290"/>
      <c r="C130" s="290"/>
      <c r="D130" s="290"/>
      <c r="E130" s="290"/>
      <c r="F130" s="290"/>
      <c r="G130" s="290"/>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0"/>
      <c r="AY130" s="290"/>
      <c r="AZ130" s="290"/>
      <c r="BA130" s="290"/>
      <c r="BB130" s="290"/>
      <c r="BC130" s="290"/>
      <c r="BD130" s="290"/>
      <c r="BE130" s="290"/>
      <c r="BF130" s="290"/>
      <c r="BG130" s="290"/>
      <c r="BH130" s="290"/>
      <c r="BI130" s="290"/>
      <c r="BJ130" s="290"/>
      <c r="BK130" s="290"/>
      <c r="BL130" s="290"/>
      <c r="BM130" s="290"/>
      <c r="BN130" s="290"/>
      <c r="BO130" s="290"/>
      <c r="BP130" s="290"/>
      <c r="BQ130" s="290"/>
      <c r="BR130" s="290"/>
      <c r="BS130" s="290"/>
      <c r="BT130" s="290"/>
      <c r="BU130" s="290"/>
      <c r="BV130" s="290"/>
      <c r="BW130" s="290"/>
      <c r="BX130" s="291" t="s">
        <v>504</v>
      </c>
      <c r="BY130" s="292"/>
      <c r="BZ130" s="292"/>
      <c r="CA130" s="292"/>
      <c r="CB130" s="292"/>
      <c r="CC130" s="292"/>
      <c r="CD130" s="292"/>
      <c r="CE130" s="292"/>
      <c r="CF130" s="291" t="s">
        <v>480</v>
      </c>
      <c r="CG130" s="292"/>
      <c r="CH130" s="292"/>
      <c r="CI130" s="292"/>
      <c r="CJ130" s="292"/>
      <c r="CK130" s="292"/>
      <c r="CL130" s="292"/>
      <c r="CM130" s="292"/>
      <c r="CN130" s="292"/>
      <c r="CO130" s="292"/>
      <c r="CP130" s="292"/>
      <c r="CQ130" s="292"/>
      <c r="CR130" s="292"/>
      <c r="CS130" s="274">
        <v>349</v>
      </c>
      <c r="CT130" s="275"/>
      <c r="CU130" s="275"/>
      <c r="CV130" s="275"/>
      <c r="CW130" s="275"/>
      <c r="CX130" s="275"/>
      <c r="CY130" s="275"/>
      <c r="CZ130" s="275"/>
      <c r="DA130" s="275"/>
      <c r="DB130" s="275"/>
      <c r="DC130" s="275"/>
      <c r="DD130" s="275"/>
      <c r="DE130" s="275"/>
      <c r="DF130" s="276">
        <f>7500+150</f>
        <v>7650</v>
      </c>
      <c r="DG130" s="277"/>
      <c r="DH130" s="277"/>
      <c r="DI130" s="277"/>
      <c r="DJ130" s="277"/>
      <c r="DK130" s="277"/>
      <c r="DL130" s="277"/>
      <c r="DM130" s="277"/>
      <c r="DN130" s="277"/>
      <c r="DO130" s="277"/>
      <c r="DP130" s="277"/>
      <c r="DQ130" s="277"/>
      <c r="DR130" s="277"/>
      <c r="DS130" s="276">
        <v>7500</v>
      </c>
      <c r="DT130" s="277"/>
      <c r="DU130" s="277"/>
      <c r="DV130" s="277"/>
      <c r="DW130" s="277"/>
      <c r="DX130" s="277"/>
      <c r="DY130" s="277"/>
      <c r="DZ130" s="277"/>
      <c r="EA130" s="277"/>
      <c r="EB130" s="277"/>
      <c r="EC130" s="277"/>
      <c r="ED130" s="277"/>
      <c r="EE130" s="277"/>
      <c r="EF130" s="276">
        <v>7500</v>
      </c>
      <c r="EG130" s="277"/>
      <c r="EH130" s="277"/>
      <c r="EI130" s="277"/>
      <c r="EJ130" s="277"/>
      <c r="EK130" s="277"/>
      <c r="EL130" s="277"/>
      <c r="EM130" s="277"/>
      <c r="EN130" s="277"/>
      <c r="EO130" s="277"/>
      <c r="EP130" s="277"/>
      <c r="EQ130" s="277"/>
      <c r="ER130" s="277"/>
      <c r="ES130" s="293"/>
      <c r="ET130" s="294"/>
      <c r="EU130" s="294"/>
      <c r="EV130" s="294"/>
      <c r="EW130" s="294"/>
      <c r="EX130" s="294"/>
      <c r="EY130" s="294"/>
      <c r="EZ130" s="294"/>
      <c r="FA130" s="294"/>
      <c r="FB130" s="294"/>
      <c r="FC130" s="294"/>
      <c r="FD130" s="294"/>
      <c r="FE130" s="294"/>
    </row>
    <row r="131" spans="1:161" ht="12" x14ac:dyDescent="0.3">
      <c r="A131" s="295"/>
      <c r="B131" s="290"/>
      <c r="C131" s="290"/>
      <c r="D131" s="290"/>
      <c r="E131" s="290"/>
      <c r="F131" s="290"/>
      <c r="G131" s="290"/>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0"/>
      <c r="AY131" s="290"/>
      <c r="AZ131" s="290"/>
      <c r="BA131" s="290"/>
      <c r="BB131" s="290"/>
      <c r="BC131" s="290"/>
      <c r="BD131" s="290"/>
      <c r="BE131" s="290"/>
      <c r="BF131" s="290"/>
      <c r="BG131" s="290"/>
      <c r="BH131" s="290"/>
      <c r="BI131" s="290"/>
      <c r="BJ131" s="290"/>
      <c r="BK131" s="290"/>
      <c r="BL131" s="290"/>
      <c r="BM131" s="290"/>
      <c r="BN131" s="290"/>
      <c r="BO131" s="290"/>
      <c r="BP131" s="290"/>
      <c r="BQ131" s="290"/>
      <c r="BR131" s="290"/>
      <c r="BS131" s="290"/>
      <c r="BT131" s="290"/>
      <c r="BU131" s="290"/>
      <c r="BV131" s="290"/>
      <c r="BW131" s="290"/>
      <c r="BX131" s="291"/>
      <c r="BY131" s="292"/>
      <c r="BZ131" s="292"/>
      <c r="CA131" s="292"/>
      <c r="CB131" s="292"/>
      <c r="CC131" s="292"/>
      <c r="CD131" s="292"/>
      <c r="CE131" s="292"/>
      <c r="CF131" s="291"/>
      <c r="CG131" s="292"/>
      <c r="CH131" s="292"/>
      <c r="CI131" s="292"/>
      <c r="CJ131" s="292"/>
      <c r="CK131" s="292"/>
      <c r="CL131" s="292"/>
      <c r="CM131" s="292"/>
      <c r="CN131" s="292"/>
      <c r="CO131" s="292"/>
      <c r="CP131" s="292"/>
      <c r="CQ131" s="292"/>
      <c r="CR131" s="292"/>
      <c r="CS131" s="274"/>
      <c r="CT131" s="275"/>
      <c r="CU131" s="275"/>
      <c r="CV131" s="275"/>
      <c r="CW131" s="275"/>
      <c r="CX131" s="275"/>
      <c r="CY131" s="275"/>
      <c r="CZ131" s="275"/>
      <c r="DA131" s="275"/>
      <c r="DB131" s="275"/>
      <c r="DC131" s="275"/>
      <c r="DD131" s="275"/>
      <c r="DE131" s="275"/>
      <c r="DF131" s="276"/>
      <c r="DG131" s="277"/>
      <c r="DH131" s="277"/>
      <c r="DI131" s="277"/>
      <c r="DJ131" s="277"/>
      <c r="DK131" s="277"/>
      <c r="DL131" s="277"/>
      <c r="DM131" s="277"/>
      <c r="DN131" s="277"/>
      <c r="DO131" s="277"/>
      <c r="DP131" s="277"/>
      <c r="DQ131" s="277"/>
      <c r="DR131" s="277"/>
      <c r="DS131" s="276"/>
      <c r="DT131" s="277"/>
      <c r="DU131" s="277"/>
      <c r="DV131" s="277"/>
      <c r="DW131" s="277"/>
      <c r="DX131" s="277"/>
      <c r="DY131" s="277"/>
      <c r="DZ131" s="277"/>
      <c r="EA131" s="277"/>
      <c r="EB131" s="277"/>
      <c r="EC131" s="277"/>
      <c r="ED131" s="277"/>
      <c r="EE131" s="277"/>
      <c r="EF131" s="276"/>
      <c r="EG131" s="277"/>
      <c r="EH131" s="277"/>
      <c r="EI131" s="277"/>
      <c r="EJ131" s="277"/>
      <c r="EK131" s="277"/>
      <c r="EL131" s="277"/>
      <c r="EM131" s="277"/>
      <c r="EN131" s="277"/>
      <c r="EO131" s="277"/>
      <c r="EP131" s="277"/>
      <c r="EQ131" s="277"/>
      <c r="ER131" s="277"/>
      <c r="ES131" s="293"/>
      <c r="ET131" s="294"/>
      <c r="EU131" s="294"/>
      <c r="EV131" s="294"/>
      <c r="EW131" s="294"/>
      <c r="EX131" s="294"/>
      <c r="EY131" s="294"/>
      <c r="EZ131" s="294"/>
      <c r="FA131" s="294"/>
      <c r="FB131" s="294"/>
      <c r="FC131" s="294"/>
      <c r="FD131" s="294"/>
      <c r="FE131" s="294"/>
    </row>
    <row r="132" spans="1:161" ht="13.5" x14ac:dyDescent="0.35">
      <c r="A132" s="287" t="s">
        <v>505</v>
      </c>
      <c r="B132" s="288"/>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c r="BR132" s="288"/>
      <c r="BS132" s="288"/>
      <c r="BT132" s="288"/>
      <c r="BU132" s="288"/>
      <c r="BV132" s="288"/>
      <c r="BW132" s="288"/>
      <c r="BX132" s="268" t="s">
        <v>506</v>
      </c>
      <c r="BY132" s="268"/>
      <c r="BZ132" s="268"/>
      <c r="CA132" s="268"/>
      <c r="CB132" s="268"/>
      <c r="CC132" s="268"/>
      <c r="CD132" s="268"/>
      <c r="CE132" s="268"/>
      <c r="CF132" s="268" t="s">
        <v>507</v>
      </c>
      <c r="CG132" s="268"/>
      <c r="CH132" s="268"/>
      <c r="CI132" s="268"/>
      <c r="CJ132" s="268"/>
      <c r="CK132" s="268"/>
      <c r="CL132" s="268"/>
      <c r="CM132" s="268"/>
      <c r="CN132" s="268"/>
      <c r="CO132" s="268"/>
      <c r="CP132" s="268"/>
      <c r="CQ132" s="268"/>
      <c r="CR132" s="268"/>
      <c r="CS132" s="274"/>
      <c r="CT132" s="275"/>
      <c r="CU132" s="275"/>
      <c r="CV132" s="275"/>
      <c r="CW132" s="275"/>
      <c r="CX132" s="275"/>
      <c r="CY132" s="275"/>
      <c r="CZ132" s="275"/>
      <c r="DA132" s="275"/>
      <c r="DB132" s="275"/>
      <c r="DC132" s="275"/>
      <c r="DD132" s="275"/>
      <c r="DE132" s="275"/>
      <c r="DF132" s="276"/>
      <c r="DG132" s="277"/>
      <c r="DH132" s="277"/>
      <c r="DI132" s="277"/>
      <c r="DJ132" s="277"/>
      <c r="DK132" s="277"/>
      <c r="DL132" s="277"/>
      <c r="DM132" s="277"/>
      <c r="DN132" s="277"/>
      <c r="DO132" s="277"/>
      <c r="DP132" s="277"/>
      <c r="DQ132" s="277"/>
      <c r="DR132" s="277"/>
      <c r="DS132" s="276"/>
      <c r="DT132" s="277"/>
      <c r="DU132" s="277"/>
      <c r="DV132" s="277"/>
      <c r="DW132" s="277"/>
      <c r="DX132" s="277"/>
      <c r="DY132" s="277"/>
      <c r="DZ132" s="277"/>
      <c r="EA132" s="277"/>
      <c r="EB132" s="277"/>
      <c r="EC132" s="277"/>
      <c r="ED132" s="277"/>
      <c r="EE132" s="277"/>
      <c r="EF132" s="276"/>
      <c r="EG132" s="277"/>
      <c r="EH132" s="277"/>
      <c r="EI132" s="277"/>
      <c r="EJ132" s="277"/>
      <c r="EK132" s="277"/>
      <c r="EL132" s="277"/>
      <c r="EM132" s="277"/>
      <c r="EN132" s="277"/>
      <c r="EO132" s="277"/>
      <c r="EP132" s="277"/>
      <c r="EQ132" s="277"/>
      <c r="ER132" s="277"/>
      <c r="ES132" s="285"/>
      <c r="ET132" s="286"/>
      <c r="EU132" s="286"/>
      <c r="EV132" s="286"/>
      <c r="EW132" s="286"/>
      <c r="EX132" s="286"/>
      <c r="EY132" s="286"/>
      <c r="EZ132" s="286"/>
      <c r="FA132" s="286"/>
      <c r="FB132" s="286"/>
      <c r="FC132" s="286"/>
      <c r="FD132" s="286"/>
      <c r="FE132" s="286"/>
    </row>
    <row r="133" spans="1:161" ht="30" customHeight="1" x14ac:dyDescent="0.35">
      <c r="A133" s="283" t="s">
        <v>508</v>
      </c>
      <c r="B133" s="284"/>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68" t="s">
        <v>509</v>
      </c>
      <c r="BY133" s="268"/>
      <c r="BZ133" s="268"/>
      <c r="CA133" s="268"/>
      <c r="CB133" s="268"/>
      <c r="CC133" s="268"/>
      <c r="CD133" s="268"/>
      <c r="CE133" s="268"/>
      <c r="CF133" s="268" t="s">
        <v>510</v>
      </c>
      <c r="CG133" s="268"/>
      <c r="CH133" s="268"/>
      <c r="CI133" s="268"/>
      <c r="CJ133" s="268"/>
      <c r="CK133" s="268"/>
      <c r="CL133" s="268"/>
      <c r="CM133" s="268"/>
      <c r="CN133" s="268"/>
      <c r="CO133" s="268"/>
      <c r="CP133" s="268"/>
      <c r="CQ133" s="268"/>
      <c r="CR133" s="268"/>
      <c r="CS133" s="274"/>
      <c r="CT133" s="275"/>
      <c r="CU133" s="275"/>
      <c r="CV133" s="275"/>
      <c r="CW133" s="275"/>
      <c r="CX133" s="275"/>
      <c r="CY133" s="275"/>
      <c r="CZ133" s="275"/>
      <c r="DA133" s="275"/>
      <c r="DB133" s="275"/>
      <c r="DC133" s="275"/>
      <c r="DD133" s="275"/>
      <c r="DE133" s="275"/>
      <c r="DF133" s="276"/>
      <c r="DG133" s="277"/>
      <c r="DH133" s="277"/>
      <c r="DI133" s="277"/>
      <c r="DJ133" s="277"/>
      <c r="DK133" s="277"/>
      <c r="DL133" s="277"/>
      <c r="DM133" s="277"/>
      <c r="DN133" s="277"/>
      <c r="DO133" s="277"/>
      <c r="DP133" s="277"/>
      <c r="DQ133" s="277"/>
      <c r="DR133" s="277"/>
      <c r="DS133" s="276"/>
      <c r="DT133" s="277"/>
      <c r="DU133" s="277"/>
      <c r="DV133" s="277"/>
      <c r="DW133" s="277"/>
      <c r="DX133" s="277"/>
      <c r="DY133" s="277"/>
      <c r="DZ133" s="277"/>
      <c r="EA133" s="277"/>
      <c r="EB133" s="277"/>
      <c r="EC133" s="277"/>
      <c r="ED133" s="277"/>
      <c r="EE133" s="277"/>
      <c r="EF133" s="276"/>
      <c r="EG133" s="277"/>
      <c r="EH133" s="277"/>
      <c r="EI133" s="277"/>
      <c r="EJ133" s="277"/>
      <c r="EK133" s="277"/>
      <c r="EL133" s="277"/>
      <c r="EM133" s="277"/>
      <c r="EN133" s="277"/>
      <c r="EO133" s="277"/>
      <c r="EP133" s="277"/>
      <c r="EQ133" s="277"/>
      <c r="ER133" s="277"/>
      <c r="ES133" s="285"/>
      <c r="ET133" s="286"/>
      <c r="EU133" s="286"/>
      <c r="EV133" s="286"/>
      <c r="EW133" s="286"/>
      <c r="EX133" s="286"/>
      <c r="EY133" s="286"/>
      <c r="EZ133" s="286"/>
      <c r="FA133" s="286"/>
      <c r="FB133" s="286"/>
      <c r="FC133" s="286"/>
      <c r="FD133" s="286"/>
      <c r="FE133" s="286"/>
    </row>
    <row r="134" spans="1:161" ht="30" customHeight="1" x14ac:dyDescent="0.35">
      <c r="A134" s="283" t="s">
        <v>511</v>
      </c>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68" t="s">
        <v>512</v>
      </c>
      <c r="BY134" s="268"/>
      <c r="BZ134" s="268"/>
      <c r="CA134" s="268"/>
      <c r="CB134" s="268"/>
      <c r="CC134" s="268"/>
      <c r="CD134" s="268"/>
      <c r="CE134" s="268"/>
      <c r="CF134" s="268" t="s">
        <v>513</v>
      </c>
      <c r="CG134" s="268"/>
      <c r="CH134" s="268"/>
      <c r="CI134" s="268"/>
      <c r="CJ134" s="268"/>
      <c r="CK134" s="268"/>
      <c r="CL134" s="268"/>
      <c r="CM134" s="268"/>
      <c r="CN134" s="268"/>
      <c r="CO134" s="268"/>
      <c r="CP134" s="268"/>
      <c r="CQ134" s="268"/>
      <c r="CR134" s="268"/>
      <c r="CS134" s="274"/>
      <c r="CT134" s="275"/>
      <c r="CU134" s="275"/>
      <c r="CV134" s="275"/>
      <c r="CW134" s="275"/>
      <c r="CX134" s="275"/>
      <c r="CY134" s="275"/>
      <c r="CZ134" s="275"/>
      <c r="DA134" s="275"/>
      <c r="DB134" s="275"/>
      <c r="DC134" s="275"/>
      <c r="DD134" s="275"/>
      <c r="DE134" s="275"/>
      <c r="DF134" s="276"/>
      <c r="DG134" s="277"/>
      <c r="DH134" s="277"/>
      <c r="DI134" s="277"/>
      <c r="DJ134" s="277"/>
      <c r="DK134" s="277"/>
      <c r="DL134" s="277"/>
      <c r="DM134" s="277"/>
      <c r="DN134" s="277"/>
      <c r="DO134" s="277"/>
      <c r="DP134" s="277"/>
      <c r="DQ134" s="277"/>
      <c r="DR134" s="277"/>
      <c r="DS134" s="276"/>
      <c r="DT134" s="277"/>
      <c r="DU134" s="277"/>
      <c r="DV134" s="277"/>
      <c r="DW134" s="277"/>
      <c r="DX134" s="277"/>
      <c r="DY134" s="277"/>
      <c r="DZ134" s="277"/>
      <c r="EA134" s="277"/>
      <c r="EB134" s="277"/>
      <c r="EC134" s="277"/>
      <c r="ED134" s="277"/>
      <c r="EE134" s="277"/>
      <c r="EF134" s="276"/>
      <c r="EG134" s="277"/>
      <c r="EH134" s="277"/>
      <c r="EI134" s="277"/>
      <c r="EJ134" s="277"/>
      <c r="EK134" s="277"/>
      <c r="EL134" s="277"/>
      <c r="EM134" s="277"/>
      <c r="EN134" s="277"/>
      <c r="EO134" s="277"/>
      <c r="EP134" s="277"/>
      <c r="EQ134" s="277"/>
      <c r="ER134" s="277"/>
      <c r="ES134" s="285"/>
      <c r="ET134" s="286"/>
      <c r="EU134" s="286"/>
      <c r="EV134" s="286"/>
      <c r="EW134" s="286"/>
      <c r="EX134" s="286"/>
      <c r="EY134" s="286"/>
      <c r="EZ134" s="286"/>
      <c r="FA134" s="286"/>
      <c r="FB134" s="286"/>
      <c r="FC134" s="286"/>
      <c r="FD134" s="286"/>
      <c r="FE134" s="286"/>
    </row>
    <row r="135" spans="1:161" ht="12" x14ac:dyDescent="0.25">
      <c r="A135" s="281" t="s">
        <v>608</v>
      </c>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81"/>
      <c r="AW135" s="281"/>
      <c r="AX135" s="281"/>
      <c r="AY135" s="281"/>
      <c r="AZ135" s="281"/>
      <c r="BA135" s="281"/>
      <c r="BB135" s="281"/>
      <c r="BC135" s="281"/>
      <c r="BD135" s="281"/>
      <c r="BE135" s="281"/>
      <c r="BF135" s="281"/>
      <c r="BG135" s="281"/>
      <c r="BH135" s="281"/>
      <c r="BI135" s="281"/>
      <c r="BJ135" s="281"/>
      <c r="BK135" s="281"/>
      <c r="BL135" s="281"/>
      <c r="BM135" s="281"/>
      <c r="BN135" s="281"/>
      <c r="BO135" s="281"/>
      <c r="BP135" s="281"/>
      <c r="BQ135" s="281"/>
      <c r="BR135" s="281"/>
      <c r="BS135" s="281"/>
      <c r="BT135" s="281"/>
      <c r="BU135" s="281"/>
      <c r="BV135" s="281"/>
      <c r="BW135" s="281"/>
      <c r="BX135" s="282" t="s">
        <v>514</v>
      </c>
      <c r="BY135" s="282"/>
      <c r="BZ135" s="282"/>
      <c r="CA135" s="282"/>
      <c r="CB135" s="282"/>
      <c r="CC135" s="282"/>
      <c r="CD135" s="282"/>
      <c r="CE135" s="282"/>
      <c r="CF135" s="282" t="s">
        <v>515</v>
      </c>
      <c r="CG135" s="282"/>
      <c r="CH135" s="282"/>
      <c r="CI135" s="282"/>
      <c r="CJ135" s="282"/>
      <c r="CK135" s="282"/>
      <c r="CL135" s="282"/>
      <c r="CM135" s="282"/>
      <c r="CN135" s="282"/>
      <c r="CO135" s="282"/>
      <c r="CP135" s="282"/>
      <c r="CQ135" s="282"/>
      <c r="CR135" s="282"/>
      <c r="CS135" s="274"/>
      <c r="CT135" s="275"/>
      <c r="CU135" s="275"/>
      <c r="CV135" s="275"/>
      <c r="CW135" s="275"/>
      <c r="CX135" s="275"/>
      <c r="CY135" s="275"/>
      <c r="CZ135" s="275"/>
      <c r="DA135" s="275"/>
      <c r="DB135" s="275"/>
      <c r="DC135" s="275"/>
      <c r="DD135" s="275"/>
      <c r="DE135" s="275"/>
      <c r="DF135" s="276"/>
      <c r="DG135" s="277"/>
      <c r="DH135" s="277"/>
      <c r="DI135" s="277"/>
      <c r="DJ135" s="277"/>
      <c r="DK135" s="277"/>
      <c r="DL135" s="277"/>
      <c r="DM135" s="277"/>
      <c r="DN135" s="277"/>
      <c r="DO135" s="277"/>
      <c r="DP135" s="277"/>
      <c r="DQ135" s="277"/>
      <c r="DR135" s="277"/>
      <c r="DS135" s="276"/>
      <c r="DT135" s="277"/>
      <c r="DU135" s="277"/>
      <c r="DV135" s="277"/>
      <c r="DW135" s="277"/>
      <c r="DX135" s="277"/>
      <c r="DY135" s="277"/>
      <c r="DZ135" s="277"/>
      <c r="EA135" s="277"/>
      <c r="EB135" s="277"/>
      <c r="EC135" s="277"/>
      <c r="ED135" s="277"/>
      <c r="EE135" s="277"/>
      <c r="EF135" s="276"/>
      <c r="EG135" s="277"/>
      <c r="EH135" s="277"/>
      <c r="EI135" s="277"/>
      <c r="EJ135" s="277"/>
      <c r="EK135" s="277"/>
      <c r="EL135" s="277"/>
      <c r="EM135" s="277"/>
      <c r="EN135" s="277"/>
      <c r="EO135" s="277"/>
      <c r="EP135" s="277"/>
      <c r="EQ135" s="277"/>
      <c r="ER135" s="277"/>
      <c r="ES135" s="278" t="s">
        <v>127</v>
      </c>
      <c r="ET135" s="278"/>
      <c r="EU135" s="278"/>
      <c r="EV135" s="278"/>
      <c r="EW135" s="278"/>
      <c r="EX135" s="278"/>
      <c r="EY135" s="278"/>
      <c r="EZ135" s="278"/>
      <c r="FA135" s="278"/>
      <c r="FB135" s="278"/>
      <c r="FC135" s="278"/>
      <c r="FD135" s="278"/>
      <c r="FE135" s="278"/>
    </row>
    <row r="136" spans="1:161" ht="24.75" customHeight="1" x14ac:dyDescent="0.25">
      <c r="A136" s="272" t="s">
        <v>613</v>
      </c>
      <c r="B136" s="273"/>
      <c r="C136" s="273"/>
      <c r="D136" s="273"/>
      <c r="E136" s="273"/>
      <c r="F136" s="273"/>
      <c r="G136" s="273"/>
      <c r="H136" s="273"/>
      <c r="I136" s="273"/>
      <c r="J136" s="273"/>
      <c r="K136" s="273"/>
      <c r="L136" s="273"/>
      <c r="M136" s="273"/>
      <c r="N136" s="273"/>
      <c r="O136" s="273"/>
      <c r="P136" s="273"/>
      <c r="Q136" s="273"/>
      <c r="R136" s="273"/>
      <c r="S136" s="273"/>
      <c r="T136" s="273"/>
      <c r="U136" s="273"/>
      <c r="V136" s="273"/>
      <c r="W136" s="273"/>
      <c r="X136" s="273"/>
      <c r="Y136" s="273"/>
      <c r="Z136" s="273"/>
      <c r="AA136" s="273"/>
      <c r="AB136" s="273"/>
      <c r="AC136" s="273"/>
      <c r="AD136" s="273"/>
      <c r="AE136" s="273"/>
      <c r="AF136" s="273"/>
      <c r="AG136" s="273"/>
      <c r="AH136" s="273"/>
      <c r="AI136" s="273"/>
      <c r="AJ136" s="273"/>
      <c r="AK136" s="273"/>
      <c r="AL136" s="273"/>
      <c r="AM136" s="273"/>
      <c r="AN136" s="273"/>
      <c r="AO136" s="273"/>
      <c r="AP136" s="273"/>
      <c r="AQ136" s="273"/>
      <c r="AR136" s="273"/>
      <c r="AS136" s="273"/>
      <c r="AT136" s="273"/>
      <c r="AU136" s="273"/>
      <c r="AV136" s="273"/>
      <c r="AW136" s="273"/>
      <c r="AX136" s="273"/>
      <c r="AY136" s="273"/>
      <c r="AZ136" s="273"/>
      <c r="BA136" s="273"/>
      <c r="BB136" s="273"/>
      <c r="BC136" s="273"/>
      <c r="BD136" s="273"/>
      <c r="BE136" s="273"/>
      <c r="BF136" s="273"/>
      <c r="BG136" s="273"/>
      <c r="BH136" s="273"/>
      <c r="BI136" s="273"/>
      <c r="BJ136" s="273"/>
      <c r="BK136" s="273"/>
      <c r="BL136" s="273"/>
      <c r="BM136" s="273"/>
      <c r="BN136" s="273"/>
      <c r="BO136" s="273"/>
      <c r="BP136" s="273"/>
      <c r="BQ136" s="273"/>
      <c r="BR136" s="273"/>
      <c r="BS136" s="273"/>
      <c r="BT136" s="273"/>
      <c r="BU136" s="273"/>
      <c r="BV136" s="273"/>
      <c r="BW136" s="273"/>
      <c r="BX136" s="268" t="s">
        <v>516</v>
      </c>
      <c r="BY136" s="268"/>
      <c r="BZ136" s="268"/>
      <c r="CA136" s="268"/>
      <c r="CB136" s="268"/>
      <c r="CC136" s="268"/>
      <c r="CD136" s="268"/>
      <c r="CE136" s="268"/>
      <c r="CF136" s="268"/>
      <c r="CG136" s="268"/>
      <c r="CH136" s="268"/>
      <c r="CI136" s="268"/>
      <c r="CJ136" s="268"/>
      <c r="CK136" s="268"/>
      <c r="CL136" s="268"/>
      <c r="CM136" s="268"/>
      <c r="CN136" s="268"/>
      <c r="CO136" s="268"/>
      <c r="CP136" s="268"/>
      <c r="CQ136" s="268"/>
      <c r="CR136" s="268"/>
      <c r="CS136" s="274"/>
      <c r="CT136" s="275"/>
      <c r="CU136" s="275"/>
      <c r="CV136" s="275"/>
      <c r="CW136" s="275"/>
      <c r="CX136" s="275"/>
      <c r="CY136" s="275"/>
      <c r="CZ136" s="275"/>
      <c r="DA136" s="275"/>
      <c r="DB136" s="275"/>
      <c r="DC136" s="275"/>
      <c r="DD136" s="275"/>
      <c r="DE136" s="275"/>
      <c r="DF136" s="276"/>
      <c r="DG136" s="277"/>
      <c r="DH136" s="277"/>
      <c r="DI136" s="277"/>
      <c r="DJ136" s="277"/>
      <c r="DK136" s="277"/>
      <c r="DL136" s="277"/>
      <c r="DM136" s="277"/>
      <c r="DN136" s="277"/>
      <c r="DO136" s="277"/>
      <c r="DP136" s="277"/>
      <c r="DQ136" s="277"/>
      <c r="DR136" s="277"/>
      <c r="DS136" s="276"/>
      <c r="DT136" s="277"/>
      <c r="DU136" s="277"/>
      <c r="DV136" s="277"/>
      <c r="DW136" s="277"/>
      <c r="DX136" s="277"/>
      <c r="DY136" s="277"/>
      <c r="DZ136" s="277"/>
      <c r="EA136" s="277"/>
      <c r="EB136" s="277"/>
      <c r="EC136" s="277"/>
      <c r="ED136" s="277"/>
      <c r="EE136" s="277"/>
      <c r="EF136" s="276"/>
      <c r="EG136" s="277"/>
      <c r="EH136" s="277"/>
      <c r="EI136" s="277"/>
      <c r="EJ136" s="277"/>
      <c r="EK136" s="277"/>
      <c r="EL136" s="277"/>
      <c r="EM136" s="277"/>
      <c r="EN136" s="277"/>
      <c r="EO136" s="277"/>
      <c r="EP136" s="277"/>
      <c r="EQ136" s="277"/>
      <c r="ER136" s="277"/>
      <c r="ES136" s="278" t="s">
        <v>127</v>
      </c>
      <c r="ET136" s="278"/>
      <c r="EU136" s="278"/>
      <c r="EV136" s="278"/>
      <c r="EW136" s="278"/>
      <c r="EX136" s="278"/>
      <c r="EY136" s="278"/>
      <c r="EZ136" s="278"/>
      <c r="FA136" s="278"/>
      <c r="FB136" s="278"/>
      <c r="FC136" s="278"/>
      <c r="FD136" s="278"/>
      <c r="FE136" s="278"/>
    </row>
    <row r="137" spans="1:161" ht="12" x14ac:dyDescent="0.25">
      <c r="A137" s="272" t="s">
        <v>610</v>
      </c>
      <c r="B137" s="273"/>
      <c r="C137" s="273"/>
      <c r="D137" s="273"/>
      <c r="E137" s="273"/>
      <c r="F137" s="273"/>
      <c r="G137" s="273"/>
      <c r="H137" s="273"/>
      <c r="I137" s="273"/>
      <c r="J137" s="273"/>
      <c r="K137" s="273"/>
      <c r="L137" s="273"/>
      <c r="M137" s="273"/>
      <c r="N137" s="273"/>
      <c r="O137" s="273"/>
      <c r="P137" s="273"/>
      <c r="Q137" s="273"/>
      <c r="R137" s="273"/>
      <c r="S137" s="273"/>
      <c r="T137" s="273"/>
      <c r="U137" s="273"/>
      <c r="V137" s="273"/>
      <c r="W137" s="273"/>
      <c r="X137" s="273"/>
      <c r="Y137" s="273"/>
      <c r="Z137" s="273"/>
      <c r="AA137" s="273"/>
      <c r="AB137" s="273"/>
      <c r="AC137" s="273"/>
      <c r="AD137" s="273"/>
      <c r="AE137" s="273"/>
      <c r="AF137" s="273"/>
      <c r="AG137" s="273"/>
      <c r="AH137" s="273"/>
      <c r="AI137" s="273"/>
      <c r="AJ137" s="273"/>
      <c r="AK137" s="273"/>
      <c r="AL137" s="273"/>
      <c r="AM137" s="273"/>
      <c r="AN137" s="273"/>
      <c r="AO137" s="273"/>
      <c r="AP137" s="273"/>
      <c r="AQ137" s="273"/>
      <c r="AR137" s="273"/>
      <c r="AS137" s="273"/>
      <c r="AT137" s="273"/>
      <c r="AU137" s="273"/>
      <c r="AV137" s="273"/>
      <c r="AW137" s="273"/>
      <c r="AX137" s="273"/>
      <c r="AY137" s="273"/>
      <c r="AZ137" s="273"/>
      <c r="BA137" s="273"/>
      <c r="BB137" s="273"/>
      <c r="BC137" s="273"/>
      <c r="BD137" s="273"/>
      <c r="BE137" s="273"/>
      <c r="BF137" s="273"/>
      <c r="BG137" s="273"/>
      <c r="BH137" s="273"/>
      <c r="BI137" s="273"/>
      <c r="BJ137" s="273"/>
      <c r="BK137" s="273"/>
      <c r="BL137" s="273"/>
      <c r="BM137" s="273"/>
      <c r="BN137" s="273"/>
      <c r="BO137" s="273"/>
      <c r="BP137" s="273"/>
      <c r="BQ137" s="273"/>
      <c r="BR137" s="273"/>
      <c r="BS137" s="273"/>
      <c r="BT137" s="273"/>
      <c r="BU137" s="273"/>
      <c r="BV137" s="273"/>
      <c r="BW137" s="273"/>
      <c r="BX137" s="268" t="s">
        <v>517</v>
      </c>
      <c r="BY137" s="268"/>
      <c r="BZ137" s="268"/>
      <c r="CA137" s="268"/>
      <c r="CB137" s="268"/>
      <c r="CC137" s="268"/>
      <c r="CD137" s="268"/>
      <c r="CE137" s="268"/>
      <c r="CF137" s="268"/>
      <c r="CG137" s="268"/>
      <c r="CH137" s="268"/>
      <c r="CI137" s="268"/>
      <c r="CJ137" s="268"/>
      <c r="CK137" s="268"/>
      <c r="CL137" s="268"/>
      <c r="CM137" s="268"/>
      <c r="CN137" s="268"/>
      <c r="CO137" s="268"/>
      <c r="CP137" s="268"/>
      <c r="CQ137" s="268"/>
      <c r="CR137" s="268"/>
      <c r="CS137" s="274"/>
      <c r="CT137" s="275"/>
      <c r="CU137" s="275"/>
      <c r="CV137" s="275"/>
      <c r="CW137" s="275"/>
      <c r="CX137" s="275"/>
      <c r="CY137" s="275"/>
      <c r="CZ137" s="275"/>
      <c r="DA137" s="275"/>
      <c r="DB137" s="275"/>
      <c r="DC137" s="275"/>
      <c r="DD137" s="275"/>
      <c r="DE137" s="275"/>
      <c r="DF137" s="276"/>
      <c r="DG137" s="277"/>
      <c r="DH137" s="277"/>
      <c r="DI137" s="277"/>
      <c r="DJ137" s="277"/>
      <c r="DK137" s="277"/>
      <c r="DL137" s="277"/>
      <c r="DM137" s="277"/>
      <c r="DN137" s="277"/>
      <c r="DO137" s="277"/>
      <c r="DP137" s="277"/>
      <c r="DQ137" s="277"/>
      <c r="DR137" s="277"/>
      <c r="DS137" s="276"/>
      <c r="DT137" s="277"/>
      <c r="DU137" s="277"/>
      <c r="DV137" s="277"/>
      <c r="DW137" s="277"/>
      <c r="DX137" s="277"/>
      <c r="DY137" s="277"/>
      <c r="DZ137" s="277"/>
      <c r="EA137" s="277"/>
      <c r="EB137" s="277"/>
      <c r="EC137" s="277"/>
      <c r="ED137" s="277"/>
      <c r="EE137" s="277"/>
      <c r="EF137" s="276"/>
      <c r="EG137" s="277"/>
      <c r="EH137" s="277"/>
      <c r="EI137" s="277"/>
      <c r="EJ137" s="277"/>
      <c r="EK137" s="277"/>
      <c r="EL137" s="277"/>
      <c r="EM137" s="277"/>
      <c r="EN137" s="277"/>
      <c r="EO137" s="277"/>
      <c r="EP137" s="277"/>
      <c r="EQ137" s="277"/>
      <c r="ER137" s="277"/>
      <c r="ES137" s="278" t="s">
        <v>127</v>
      </c>
      <c r="ET137" s="278"/>
      <c r="EU137" s="278"/>
      <c r="EV137" s="278"/>
      <c r="EW137" s="278"/>
      <c r="EX137" s="278"/>
      <c r="EY137" s="278"/>
      <c r="EZ137" s="278"/>
      <c r="FA137" s="278"/>
      <c r="FB137" s="278"/>
      <c r="FC137" s="278"/>
      <c r="FD137" s="278"/>
      <c r="FE137" s="278"/>
    </row>
    <row r="138" spans="1:161" ht="12" x14ac:dyDescent="0.25">
      <c r="A138" s="272" t="s">
        <v>611</v>
      </c>
      <c r="B138" s="273"/>
      <c r="C138" s="273"/>
      <c r="D138" s="273"/>
      <c r="E138" s="273"/>
      <c r="F138" s="273"/>
      <c r="G138" s="273"/>
      <c r="H138" s="273"/>
      <c r="I138" s="273"/>
      <c r="J138" s="273"/>
      <c r="K138" s="273"/>
      <c r="L138" s="273"/>
      <c r="M138" s="273"/>
      <c r="N138" s="273"/>
      <c r="O138" s="273"/>
      <c r="P138" s="273"/>
      <c r="Q138" s="273"/>
      <c r="R138" s="273"/>
      <c r="S138" s="273"/>
      <c r="T138" s="273"/>
      <c r="U138" s="273"/>
      <c r="V138" s="273"/>
      <c r="W138" s="273"/>
      <c r="X138" s="273"/>
      <c r="Y138" s="273"/>
      <c r="Z138" s="273"/>
      <c r="AA138" s="273"/>
      <c r="AB138" s="273"/>
      <c r="AC138" s="273"/>
      <c r="AD138" s="273"/>
      <c r="AE138" s="273"/>
      <c r="AF138" s="273"/>
      <c r="AG138" s="273"/>
      <c r="AH138" s="273"/>
      <c r="AI138" s="273"/>
      <c r="AJ138" s="273"/>
      <c r="AK138" s="273"/>
      <c r="AL138" s="273"/>
      <c r="AM138" s="273"/>
      <c r="AN138" s="273"/>
      <c r="AO138" s="273"/>
      <c r="AP138" s="273"/>
      <c r="AQ138" s="273"/>
      <c r="AR138" s="273"/>
      <c r="AS138" s="273"/>
      <c r="AT138" s="273"/>
      <c r="AU138" s="273"/>
      <c r="AV138" s="273"/>
      <c r="AW138" s="273"/>
      <c r="AX138" s="273"/>
      <c r="AY138" s="273"/>
      <c r="AZ138" s="273"/>
      <c r="BA138" s="273"/>
      <c r="BB138" s="273"/>
      <c r="BC138" s="273"/>
      <c r="BD138" s="273"/>
      <c r="BE138" s="273"/>
      <c r="BF138" s="273"/>
      <c r="BG138" s="273"/>
      <c r="BH138" s="273"/>
      <c r="BI138" s="273"/>
      <c r="BJ138" s="273"/>
      <c r="BK138" s="273"/>
      <c r="BL138" s="273"/>
      <c r="BM138" s="273"/>
      <c r="BN138" s="273"/>
      <c r="BO138" s="273"/>
      <c r="BP138" s="273"/>
      <c r="BQ138" s="273"/>
      <c r="BR138" s="273"/>
      <c r="BS138" s="273"/>
      <c r="BT138" s="273"/>
      <c r="BU138" s="273"/>
      <c r="BV138" s="273"/>
      <c r="BW138" s="273"/>
      <c r="BX138" s="268" t="s">
        <v>518</v>
      </c>
      <c r="BY138" s="268"/>
      <c r="BZ138" s="268"/>
      <c r="CA138" s="268"/>
      <c r="CB138" s="268"/>
      <c r="CC138" s="268"/>
      <c r="CD138" s="268"/>
      <c r="CE138" s="268"/>
      <c r="CF138" s="268"/>
      <c r="CG138" s="268"/>
      <c r="CH138" s="268"/>
      <c r="CI138" s="268"/>
      <c r="CJ138" s="268"/>
      <c r="CK138" s="268"/>
      <c r="CL138" s="268"/>
      <c r="CM138" s="268"/>
      <c r="CN138" s="268"/>
      <c r="CO138" s="268"/>
      <c r="CP138" s="268"/>
      <c r="CQ138" s="268"/>
      <c r="CR138" s="268"/>
      <c r="CS138" s="274"/>
      <c r="CT138" s="275"/>
      <c r="CU138" s="275"/>
      <c r="CV138" s="275"/>
      <c r="CW138" s="275"/>
      <c r="CX138" s="275"/>
      <c r="CY138" s="275"/>
      <c r="CZ138" s="275"/>
      <c r="DA138" s="275"/>
      <c r="DB138" s="275"/>
      <c r="DC138" s="275"/>
      <c r="DD138" s="275"/>
      <c r="DE138" s="275"/>
      <c r="DF138" s="276"/>
      <c r="DG138" s="277"/>
      <c r="DH138" s="277"/>
      <c r="DI138" s="277"/>
      <c r="DJ138" s="277"/>
      <c r="DK138" s="277"/>
      <c r="DL138" s="277"/>
      <c r="DM138" s="277"/>
      <c r="DN138" s="277"/>
      <c r="DO138" s="277"/>
      <c r="DP138" s="277"/>
      <c r="DQ138" s="277"/>
      <c r="DR138" s="277"/>
      <c r="DS138" s="276"/>
      <c r="DT138" s="277"/>
      <c r="DU138" s="277"/>
      <c r="DV138" s="277"/>
      <c r="DW138" s="277"/>
      <c r="DX138" s="277"/>
      <c r="DY138" s="277"/>
      <c r="DZ138" s="277"/>
      <c r="EA138" s="277"/>
      <c r="EB138" s="277"/>
      <c r="EC138" s="277"/>
      <c r="ED138" s="277"/>
      <c r="EE138" s="277"/>
      <c r="EF138" s="276"/>
      <c r="EG138" s="277"/>
      <c r="EH138" s="277"/>
      <c r="EI138" s="277"/>
      <c r="EJ138" s="277"/>
      <c r="EK138" s="277"/>
      <c r="EL138" s="277"/>
      <c r="EM138" s="277"/>
      <c r="EN138" s="277"/>
      <c r="EO138" s="277"/>
      <c r="EP138" s="277"/>
      <c r="EQ138" s="277"/>
      <c r="ER138" s="277"/>
      <c r="ES138" s="278" t="s">
        <v>127</v>
      </c>
      <c r="ET138" s="278"/>
      <c r="EU138" s="278"/>
      <c r="EV138" s="278"/>
      <c r="EW138" s="278"/>
      <c r="EX138" s="278"/>
      <c r="EY138" s="278"/>
      <c r="EZ138" s="278"/>
      <c r="FA138" s="278"/>
      <c r="FB138" s="278"/>
      <c r="FC138" s="278"/>
      <c r="FD138" s="278"/>
      <c r="FE138" s="278"/>
    </row>
    <row r="139" spans="1:161" ht="12" x14ac:dyDescent="0.25">
      <c r="A139" s="281" t="s">
        <v>609</v>
      </c>
      <c r="B139" s="281"/>
      <c r="C139" s="281"/>
      <c r="D139" s="281"/>
      <c r="E139" s="281"/>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1"/>
      <c r="AE139" s="281"/>
      <c r="AF139" s="281"/>
      <c r="AG139" s="281"/>
      <c r="AH139" s="281"/>
      <c r="AI139" s="281"/>
      <c r="AJ139" s="281"/>
      <c r="AK139" s="281"/>
      <c r="AL139" s="281"/>
      <c r="AM139" s="281"/>
      <c r="AN139" s="281"/>
      <c r="AO139" s="281"/>
      <c r="AP139" s="281"/>
      <c r="AQ139" s="281"/>
      <c r="AR139" s="281"/>
      <c r="AS139" s="281"/>
      <c r="AT139" s="281"/>
      <c r="AU139" s="281"/>
      <c r="AV139" s="281"/>
      <c r="AW139" s="281"/>
      <c r="AX139" s="281"/>
      <c r="AY139" s="281"/>
      <c r="AZ139" s="281"/>
      <c r="BA139" s="281"/>
      <c r="BB139" s="281"/>
      <c r="BC139" s="281"/>
      <c r="BD139" s="281"/>
      <c r="BE139" s="281"/>
      <c r="BF139" s="281"/>
      <c r="BG139" s="281"/>
      <c r="BH139" s="281"/>
      <c r="BI139" s="281"/>
      <c r="BJ139" s="281"/>
      <c r="BK139" s="281"/>
      <c r="BL139" s="281"/>
      <c r="BM139" s="281"/>
      <c r="BN139" s="281"/>
      <c r="BO139" s="281"/>
      <c r="BP139" s="281"/>
      <c r="BQ139" s="281"/>
      <c r="BR139" s="281"/>
      <c r="BS139" s="281"/>
      <c r="BT139" s="281"/>
      <c r="BU139" s="281"/>
      <c r="BV139" s="281"/>
      <c r="BW139" s="281"/>
      <c r="BX139" s="282" t="s">
        <v>519</v>
      </c>
      <c r="BY139" s="282"/>
      <c r="BZ139" s="282"/>
      <c r="CA139" s="282"/>
      <c r="CB139" s="282"/>
      <c r="CC139" s="282"/>
      <c r="CD139" s="282"/>
      <c r="CE139" s="282"/>
      <c r="CF139" s="282" t="s">
        <v>127</v>
      </c>
      <c r="CG139" s="282"/>
      <c r="CH139" s="282"/>
      <c r="CI139" s="282"/>
      <c r="CJ139" s="282"/>
      <c r="CK139" s="282"/>
      <c r="CL139" s="282"/>
      <c r="CM139" s="282"/>
      <c r="CN139" s="282"/>
      <c r="CO139" s="282"/>
      <c r="CP139" s="282"/>
      <c r="CQ139" s="282"/>
      <c r="CR139" s="282"/>
      <c r="CS139" s="274"/>
      <c r="CT139" s="275"/>
      <c r="CU139" s="275"/>
      <c r="CV139" s="275"/>
      <c r="CW139" s="275"/>
      <c r="CX139" s="275"/>
      <c r="CY139" s="275"/>
      <c r="CZ139" s="275"/>
      <c r="DA139" s="275"/>
      <c r="DB139" s="275"/>
      <c r="DC139" s="275"/>
      <c r="DD139" s="275"/>
      <c r="DE139" s="275"/>
      <c r="DF139" s="276"/>
      <c r="DG139" s="277"/>
      <c r="DH139" s="277"/>
      <c r="DI139" s="277"/>
      <c r="DJ139" s="277"/>
      <c r="DK139" s="277"/>
      <c r="DL139" s="277"/>
      <c r="DM139" s="277"/>
      <c r="DN139" s="277"/>
      <c r="DO139" s="277"/>
      <c r="DP139" s="277"/>
      <c r="DQ139" s="277"/>
      <c r="DR139" s="277"/>
      <c r="DS139" s="276"/>
      <c r="DT139" s="277"/>
      <c r="DU139" s="277"/>
      <c r="DV139" s="277"/>
      <c r="DW139" s="277"/>
      <c r="DX139" s="277"/>
      <c r="DY139" s="277"/>
      <c r="DZ139" s="277"/>
      <c r="EA139" s="277"/>
      <c r="EB139" s="277"/>
      <c r="EC139" s="277"/>
      <c r="ED139" s="277"/>
      <c r="EE139" s="277"/>
      <c r="EF139" s="276"/>
      <c r="EG139" s="277"/>
      <c r="EH139" s="277"/>
      <c r="EI139" s="277"/>
      <c r="EJ139" s="277"/>
      <c r="EK139" s="277"/>
      <c r="EL139" s="277"/>
      <c r="EM139" s="277"/>
      <c r="EN139" s="277"/>
      <c r="EO139" s="277"/>
      <c r="EP139" s="277"/>
      <c r="EQ139" s="277"/>
      <c r="ER139" s="277"/>
      <c r="ES139" s="278" t="s">
        <v>127</v>
      </c>
      <c r="ET139" s="278"/>
      <c r="EU139" s="278"/>
      <c r="EV139" s="278"/>
      <c r="EW139" s="278"/>
      <c r="EX139" s="278"/>
      <c r="EY139" s="278"/>
      <c r="EZ139" s="278"/>
      <c r="FA139" s="278"/>
      <c r="FB139" s="278"/>
      <c r="FC139" s="278"/>
      <c r="FD139" s="278"/>
      <c r="FE139" s="278"/>
    </row>
    <row r="140" spans="1:161" ht="12" x14ac:dyDescent="0.25">
      <c r="A140" s="272" t="s">
        <v>520</v>
      </c>
      <c r="B140" s="273"/>
      <c r="C140" s="273"/>
      <c r="D140" s="273"/>
      <c r="E140" s="273"/>
      <c r="F140" s="273"/>
      <c r="G140" s="273"/>
      <c r="H140" s="273"/>
      <c r="I140" s="273"/>
      <c r="J140" s="273"/>
      <c r="K140" s="273"/>
      <c r="L140" s="273"/>
      <c r="M140" s="273"/>
      <c r="N140" s="273"/>
      <c r="O140" s="273"/>
      <c r="P140" s="273"/>
      <c r="Q140" s="273"/>
      <c r="R140" s="273"/>
      <c r="S140" s="273"/>
      <c r="T140" s="273"/>
      <c r="U140" s="273"/>
      <c r="V140" s="273"/>
      <c r="W140" s="273"/>
      <c r="X140" s="273"/>
      <c r="Y140" s="273"/>
      <c r="Z140" s="273"/>
      <c r="AA140" s="273"/>
      <c r="AB140" s="273"/>
      <c r="AC140" s="273"/>
      <c r="AD140" s="273"/>
      <c r="AE140" s="273"/>
      <c r="AF140" s="273"/>
      <c r="AG140" s="273"/>
      <c r="AH140" s="273"/>
      <c r="AI140" s="273"/>
      <c r="AJ140" s="273"/>
      <c r="AK140" s="273"/>
      <c r="AL140" s="273"/>
      <c r="AM140" s="273"/>
      <c r="AN140" s="273"/>
      <c r="AO140" s="273"/>
      <c r="AP140" s="273"/>
      <c r="AQ140" s="273"/>
      <c r="AR140" s="273"/>
      <c r="AS140" s="273"/>
      <c r="AT140" s="273"/>
      <c r="AU140" s="273"/>
      <c r="AV140" s="273"/>
      <c r="AW140" s="273"/>
      <c r="AX140" s="273"/>
      <c r="AY140" s="273"/>
      <c r="AZ140" s="273"/>
      <c r="BA140" s="273"/>
      <c r="BB140" s="273"/>
      <c r="BC140" s="273"/>
      <c r="BD140" s="273"/>
      <c r="BE140" s="273"/>
      <c r="BF140" s="273"/>
      <c r="BG140" s="273"/>
      <c r="BH140" s="273"/>
      <c r="BI140" s="273"/>
      <c r="BJ140" s="273"/>
      <c r="BK140" s="273"/>
      <c r="BL140" s="273"/>
      <c r="BM140" s="273"/>
      <c r="BN140" s="273"/>
      <c r="BO140" s="273"/>
      <c r="BP140" s="273"/>
      <c r="BQ140" s="273"/>
      <c r="BR140" s="273"/>
      <c r="BS140" s="273"/>
      <c r="BT140" s="273"/>
      <c r="BU140" s="273"/>
      <c r="BV140" s="273"/>
      <c r="BW140" s="273"/>
      <c r="BX140" s="268" t="s">
        <v>521</v>
      </c>
      <c r="BY140" s="268"/>
      <c r="BZ140" s="268"/>
      <c r="CA140" s="268"/>
      <c r="CB140" s="268"/>
      <c r="CC140" s="268"/>
      <c r="CD140" s="268"/>
      <c r="CE140" s="268"/>
      <c r="CF140" s="268" t="s">
        <v>522</v>
      </c>
      <c r="CG140" s="268"/>
      <c r="CH140" s="268"/>
      <c r="CI140" s="268"/>
      <c r="CJ140" s="268"/>
      <c r="CK140" s="268"/>
      <c r="CL140" s="268"/>
      <c r="CM140" s="268"/>
      <c r="CN140" s="268"/>
      <c r="CO140" s="268"/>
      <c r="CP140" s="268"/>
      <c r="CQ140" s="268"/>
      <c r="CR140" s="268"/>
      <c r="CS140" s="274"/>
      <c r="CT140" s="275"/>
      <c r="CU140" s="275"/>
      <c r="CV140" s="275"/>
      <c r="CW140" s="275"/>
      <c r="CX140" s="275"/>
      <c r="CY140" s="275"/>
      <c r="CZ140" s="275"/>
      <c r="DA140" s="275"/>
      <c r="DB140" s="275"/>
      <c r="DC140" s="275"/>
      <c r="DD140" s="275"/>
      <c r="DE140" s="275"/>
      <c r="DF140" s="276"/>
      <c r="DG140" s="277"/>
      <c r="DH140" s="277"/>
      <c r="DI140" s="277"/>
      <c r="DJ140" s="277"/>
      <c r="DK140" s="277"/>
      <c r="DL140" s="277"/>
      <c r="DM140" s="277"/>
      <c r="DN140" s="277"/>
      <c r="DO140" s="277"/>
      <c r="DP140" s="277"/>
      <c r="DQ140" s="277"/>
      <c r="DR140" s="277"/>
      <c r="DS140" s="276"/>
      <c r="DT140" s="277"/>
      <c r="DU140" s="277"/>
      <c r="DV140" s="277"/>
      <c r="DW140" s="277"/>
      <c r="DX140" s="277"/>
      <c r="DY140" s="277"/>
      <c r="DZ140" s="277"/>
      <c r="EA140" s="277"/>
      <c r="EB140" s="277"/>
      <c r="EC140" s="277"/>
      <c r="ED140" s="277"/>
      <c r="EE140" s="277"/>
      <c r="EF140" s="276"/>
      <c r="EG140" s="277"/>
      <c r="EH140" s="277"/>
      <c r="EI140" s="277"/>
      <c r="EJ140" s="277"/>
      <c r="EK140" s="277"/>
      <c r="EL140" s="277"/>
      <c r="EM140" s="277"/>
      <c r="EN140" s="277"/>
      <c r="EO140" s="277"/>
      <c r="EP140" s="277"/>
      <c r="EQ140" s="277"/>
      <c r="ER140" s="277"/>
      <c r="ES140" s="278" t="s">
        <v>127</v>
      </c>
      <c r="ET140" s="278"/>
      <c r="EU140" s="278"/>
      <c r="EV140" s="278"/>
      <c r="EW140" s="278"/>
      <c r="EX140" s="278"/>
      <c r="EY140" s="278"/>
      <c r="EZ140" s="278"/>
      <c r="FA140" s="278"/>
      <c r="FB140" s="278"/>
      <c r="FC140" s="278"/>
      <c r="FD140" s="278"/>
      <c r="FE140" s="278"/>
    </row>
    <row r="141" spans="1:161" ht="12" x14ac:dyDescent="0.25">
      <c r="A141" s="272"/>
      <c r="B141" s="273"/>
      <c r="C141" s="273"/>
      <c r="D141" s="273"/>
      <c r="E141" s="273"/>
      <c r="F141" s="273"/>
      <c r="G141" s="273"/>
      <c r="H141" s="273"/>
      <c r="I141" s="273"/>
      <c r="J141" s="273"/>
      <c r="K141" s="273"/>
      <c r="L141" s="273"/>
      <c r="M141" s="273"/>
      <c r="N141" s="273"/>
      <c r="O141" s="273"/>
      <c r="P141" s="273"/>
      <c r="Q141" s="273"/>
      <c r="R141" s="273"/>
      <c r="S141" s="273"/>
      <c r="T141" s="273"/>
      <c r="U141" s="273"/>
      <c r="V141" s="273"/>
      <c r="W141" s="273"/>
      <c r="X141" s="273"/>
      <c r="Y141" s="273"/>
      <c r="Z141" s="273"/>
      <c r="AA141" s="273"/>
      <c r="AB141" s="273"/>
      <c r="AC141" s="273"/>
      <c r="AD141" s="273"/>
      <c r="AE141" s="273"/>
      <c r="AF141" s="273"/>
      <c r="AG141" s="273"/>
      <c r="AH141" s="273"/>
      <c r="AI141" s="273"/>
      <c r="AJ141" s="273"/>
      <c r="AK141" s="273"/>
      <c r="AL141" s="273"/>
      <c r="AM141" s="273"/>
      <c r="AN141" s="273"/>
      <c r="AO141" s="273"/>
      <c r="AP141" s="273"/>
      <c r="AQ141" s="273"/>
      <c r="AR141" s="273"/>
      <c r="AS141" s="273"/>
      <c r="AT141" s="273"/>
      <c r="AU141" s="273"/>
      <c r="AV141" s="273"/>
      <c r="AW141" s="273"/>
      <c r="AX141" s="273"/>
      <c r="AY141" s="273"/>
      <c r="AZ141" s="273"/>
      <c r="BA141" s="273"/>
      <c r="BB141" s="273"/>
      <c r="BC141" s="273"/>
      <c r="BD141" s="273"/>
      <c r="BE141" s="273"/>
      <c r="BF141" s="273"/>
      <c r="BG141" s="273"/>
      <c r="BH141" s="273"/>
      <c r="BI141" s="273"/>
      <c r="BJ141" s="273"/>
      <c r="BK141" s="273"/>
      <c r="BL141" s="273"/>
      <c r="BM141" s="273"/>
      <c r="BN141" s="273"/>
      <c r="BO141" s="273"/>
      <c r="BP141" s="273"/>
      <c r="BQ141" s="273"/>
      <c r="BR141" s="273"/>
      <c r="BS141" s="273"/>
      <c r="BT141" s="273"/>
      <c r="BU141" s="273"/>
      <c r="BV141" s="273"/>
      <c r="BW141" s="273"/>
      <c r="BX141" s="268"/>
      <c r="BY141" s="268"/>
      <c r="BZ141" s="268"/>
      <c r="CA141" s="268"/>
      <c r="CB141" s="268"/>
      <c r="CC141" s="268"/>
      <c r="CD141" s="268"/>
      <c r="CE141" s="268"/>
      <c r="CF141" s="268"/>
      <c r="CG141" s="268"/>
      <c r="CH141" s="268"/>
      <c r="CI141" s="268"/>
      <c r="CJ141" s="268"/>
      <c r="CK141" s="268"/>
      <c r="CL141" s="268"/>
      <c r="CM141" s="268"/>
      <c r="CN141" s="268"/>
      <c r="CO141" s="268"/>
      <c r="CP141" s="268"/>
      <c r="CQ141" s="268"/>
      <c r="CR141" s="268"/>
      <c r="CS141" s="274"/>
      <c r="CT141" s="275"/>
      <c r="CU141" s="275"/>
      <c r="CV141" s="275"/>
      <c r="CW141" s="275"/>
      <c r="CX141" s="275"/>
      <c r="CY141" s="275"/>
      <c r="CZ141" s="275"/>
      <c r="DA141" s="275"/>
      <c r="DB141" s="275"/>
      <c r="DC141" s="275"/>
      <c r="DD141" s="275"/>
      <c r="DE141" s="275"/>
      <c r="DF141" s="276"/>
      <c r="DG141" s="277"/>
      <c r="DH141" s="277"/>
      <c r="DI141" s="277"/>
      <c r="DJ141" s="277"/>
      <c r="DK141" s="277"/>
      <c r="DL141" s="277"/>
      <c r="DM141" s="277"/>
      <c r="DN141" s="277"/>
      <c r="DO141" s="277"/>
      <c r="DP141" s="277"/>
      <c r="DQ141" s="277"/>
      <c r="DR141" s="277"/>
      <c r="DS141" s="276"/>
      <c r="DT141" s="277"/>
      <c r="DU141" s="277"/>
      <c r="DV141" s="277"/>
      <c r="DW141" s="277"/>
      <c r="DX141" s="277"/>
      <c r="DY141" s="277"/>
      <c r="DZ141" s="277"/>
      <c r="EA141" s="277"/>
      <c r="EB141" s="277"/>
      <c r="EC141" s="277"/>
      <c r="ED141" s="277"/>
      <c r="EE141" s="277"/>
      <c r="EF141" s="276"/>
      <c r="EG141" s="277"/>
      <c r="EH141" s="277"/>
      <c r="EI141" s="277"/>
      <c r="EJ141" s="277"/>
      <c r="EK141" s="277"/>
      <c r="EL141" s="277"/>
      <c r="EM141" s="277"/>
      <c r="EN141" s="277"/>
      <c r="EO141" s="277"/>
      <c r="EP141" s="277"/>
      <c r="EQ141" s="277"/>
      <c r="ER141" s="277"/>
      <c r="ES141" s="279"/>
      <c r="ET141" s="280"/>
      <c r="EU141" s="280"/>
      <c r="EV141" s="280"/>
      <c r="EW141" s="280"/>
      <c r="EX141" s="280"/>
      <c r="EY141" s="280"/>
      <c r="EZ141" s="280"/>
      <c r="FA141" s="280"/>
      <c r="FB141" s="280"/>
      <c r="FC141" s="280"/>
      <c r="FD141" s="280"/>
      <c r="FE141" s="280"/>
    </row>
  </sheetData>
  <mergeCells count="944">
    <mergeCell ref="A57:BW57"/>
    <mergeCell ref="BX57:CE57"/>
    <mergeCell ref="CF57:CR57"/>
    <mergeCell ref="CS57:DE57"/>
    <mergeCell ref="DF57:DR57"/>
    <mergeCell ref="DS57:EE57"/>
    <mergeCell ref="EF57:ER57"/>
    <mergeCell ref="ES57:FE57"/>
    <mergeCell ref="A67:BW67"/>
    <mergeCell ref="BX67:CE67"/>
    <mergeCell ref="CF67:CR67"/>
    <mergeCell ref="CS67:DE67"/>
    <mergeCell ref="DF67:DR67"/>
    <mergeCell ref="DS67:EE67"/>
    <mergeCell ref="EF67:ER67"/>
    <mergeCell ref="ES67:FE67"/>
    <mergeCell ref="BX61:CE61"/>
    <mergeCell ref="CF61:CR61"/>
    <mergeCell ref="CS61:DE61"/>
    <mergeCell ref="DF61:DR61"/>
    <mergeCell ref="DS61:EE61"/>
    <mergeCell ref="EF61:ER61"/>
    <mergeCell ref="ES61:FE61"/>
    <mergeCell ref="A62:BW62"/>
    <mergeCell ref="A70:BW70"/>
    <mergeCell ref="BX70:CE70"/>
    <mergeCell ref="CF70:CR70"/>
    <mergeCell ref="CS70:DE70"/>
    <mergeCell ref="DF70:DR70"/>
    <mergeCell ref="DS70:EE70"/>
    <mergeCell ref="EF70:ER70"/>
    <mergeCell ref="ES70:FE70"/>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68:BW68"/>
    <mergeCell ref="DW2:FE2"/>
    <mergeCell ref="DW3:FE3"/>
    <mergeCell ref="DW4:FE4"/>
    <mergeCell ref="DW5:FE5"/>
    <mergeCell ref="DW6:FE6"/>
    <mergeCell ref="DW7:EI7"/>
    <mergeCell ref="EL7:FE7"/>
    <mergeCell ref="DW8:EI8"/>
    <mergeCell ref="EL8:FE8"/>
    <mergeCell ref="DW9:DX9"/>
    <mergeCell ref="DY9:EA9"/>
    <mergeCell ref="EB9:EC9"/>
    <mergeCell ref="EE9:ES9"/>
    <mergeCell ref="ET9:EV9"/>
    <mergeCell ref="EW9:EY9"/>
    <mergeCell ref="CS11:CU11"/>
    <mergeCell ref="AY12:BE12"/>
    <mergeCell ref="BF12:BH12"/>
    <mergeCell ref="BI12:CD12"/>
    <mergeCell ref="CE12:CG12"/>
    <mergeCell ref="CH12:CL12"/>
    <mergeCell ref="CM12:CO12"/>
    <mergeCell ref="CP12:CX12"/>
    <mergeCell ref="ES12:FE13"/>
    <mergeCell ref="BG14:BJ14"/>
    <mergeCell ref="BK14:BM14"/>
    <mergeCell ref="BN14:BO14"/>
    <mergeCell ref="BQ14:CE14"/>
    <mergeCell ref="CF14:CH14"/>
    <mergeCell ref="CI14:CK14"/>
    <mergeCell ref="ES14:FE14"/>
    <mergeCell ref="A15:AA15"/>
    <mergeCell ref="ES15:FE15"/>
    <mergeCell ref="AB16:DP16"/>
    <mergeCell ref="ES16:FE16"/>
    <mergeCell ref="ES17:FE17"/>
    <mergeCell ref="ES18:FE18"/>
    <mergeCell ref="K19:DP19"/>
    <mergeCell ref="ES19:FE19"/>
    <mergeCell ref="ES20:FE20"/>
    <mergeCell ref="A22:FE22"/>
    <mergeCell ref="A24:BW26"/>
    <mergeCell ref="BX24:CE26"/>
    <mergeCell ref="CF24:CR26"/>
    <mergeCell ref="CS24:DE26"/>
    <mergeCell ref="DF24:FE24"/>
    <mergeCell ref="DF25:DK25"/>
    <mergeCell ref="DL25:DN25"/>
    <mergeCell ref="DO25:DR25"/>
    <mergeCell ref="DS25:DX25"/>
    <mergeCell ref="DY25:EA25"/>
    <mergeCell ref="EB25:EE25"/>
    <mergeCell ref="EF25:EK25"/>
    <mergeCell ref="EL25:EN25"/>
    <mergeCell ref="EO25:ER25"/>
    <mergeCell ref="ES25:FE26"/>
    <mergeCell ref="DF26:DR26"/>
    <mergeCell ref="DS26:EE26"/>
    <mergeCell ref="EF26:ER26"/>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30:DR30"/>
    <mergeCell ref="DS30:EE30"/>
    <mergeCell ref="EF30:ER30"/>
    <mergeCell ref="ES30:FE30"/>
    <mergeCell ref="BX31:CE31"/>
    <mergeCell ref="CF31:CR31"/>
    <mergeCell ref="CS31:DE31"/>
    <mergeCell ref="DF31:DR31"/>
    <mergeCell ref="DS31:EE31"/>
    <mergeCell ref="EF31:ER31"/>
    <mergeCell ref="ES31:FE31"/>
    <mergeCell ref="A32:BW32"/>
    <mergeCell ref="BX32:CE33"/>
    <mergeCell ref="CF32:CR33"/>
    <mergeCell ref="CS32:DE33"/>
    <mergeCell ref="DF32:DR33"/>
    <mergeCell ref="DS32:EE33"/>
    <mergeCell ref="EF32:ER33"/>
    <mergeCell ref="ES32:FE33"/>
    <mergeCell ref="A33:BW33"/>
    <mergeCell ref="A31:BW31"/>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4:BW34"/>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38:BW38"/>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0:BW40"/>
    <mergeCell ref="BX42:CE42"/>
    <mergeCell ref="CF42:CR42"/>
    <mergeCell ref="CS42:DE42"/>
    <mergeCell ref="DF42:DR42"/>
    <mergeCell ref="DS42:EE42"/>
    <mergeCell ref="EF42:ER42"/>
    <mergeCell ref="ES42:FE42"/>
    <mergeCell ref="A43:BW43"/>
    <mergeCell ref="BX43:CE43"/>
    <mergeCell ref="CF43:CR43"/>
    <mergeCell ref="CS43:DE43"/>
    <mergeCell ref="DF43:DR43"/>
    <mergeCell ref="DS43:EE43"/>
    <mergeCell ref="EF43:ER43"/>
    <mergeCell ref="ES43:FE43"/>
    <mergeCell ref="A42:BW42"/>
    <mergeCell ref="BX44:CE44"/>
    <mergeCell ref="CF44:CR44"/>
    <mergeCell ref="CS44:DE44"/>
    <mergeCell ref="DF44:DR44"/>
    <mergeCell ref="DS44:EE44"/>
    <mergeCell ref="EF44:ER44"/>
    <mergeCell ref="ES44:FE44"/>
    <mergeCell ref="A45:BW45"/>
    <mergeCell ref="BX45:CE46"/>
    <mergeCell ref="CF45:CR46"/>
    <mergeCell ref="CS45:DE46"/>
    <mergeCell ref="DF45:DR46"/>
    <mergeCell ref="DS45:EE46"/>
    <mergeCell ref="EF45:ER46"/>
    <mergeCell ref="ES45:FE46"/>
    <mergeCell ref="A46:BW46"/>
    <mergeCell ref="A44:BW44"/>
    <mergeCell ref="A47:BW47"/>
    <mergeCell ref="BX47:CE47"/>
    <mergeCell ref="CF47:CR47"/>
    <mergeCell ref="CS47:DE47"/>
    <mergeCell ref="DF47:DR47"/>
    <mergeCell ref="DS47:EE47"/>
    <mergeCell ref="EF47:ER47"/>
    <mergeCell ref="ES47:FE47"/>
    <mergeCell ref="A48:BW48"/>
    <mergeCell ref="BX48:CE49"/>
    <mergeCell ref="CF48:CR49"/>
    <mergeCell ref="CS48:DE49"/>
    <mergeCell ref="DF48:DR49"/>
    <mergeCell ref="DS48:EE49"/>
    <mergeCell ref="EF48:ER49"/>
    <mergeCell ref="ES48:FE49"/>
    <mergeCell ref="A49:BW49"/>
    <mergeCell ref="BX50:CE50"/>
    <mergeCell ref="CF50:CR50"/>
    <mergeCell ref="CS50:DE50"/>
    <mergeCell ref="DF50:DR50"/>
    <mergeCell ref="DS50:EE50"/>
    <mergeCell ref="EF50:ER50"/>
    <mergeCell ref="ES50:FE50"/>
    <mergeCell ref="A51:BW51"/>
    <mergeCell ref="BX51:CE52"/>
    <mergeCell ref="CF51:CR52"/>
    <mergeCell ref="CS51:DE52"/>
    <mergeCell ref="DF51:DR52"/>
    <mergeCell ref="DS51:EE52"/>
    <mergeCell ref="EF51:ER52"/>
    <mergeCell ref="ES51:FE52"/>
    <mergeCell ref="A52:BW52"/>
    <mergeCell ref="A50:BW50"/>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60:BW60"/>
    <mergeCell ref="BX60:CE60"/>
    <mergeCell ref="CF60:CR60"/>
    <mergeCell ref="CS60:DE60"/>
    <mergeCell ref="DF60:DR60"/>
    <mergeCell ref="DS60:EE60"/>
    <mergeCell ref="EF60:ER60"/>
    <mergeCell ref="ES60:FE60"/>
    <mergeCell ref="A56:BW56"/>
    <mergeCell ref="BX56:CE56"/>
    <mergeCell ref="CF56:CR56"/>
    <mergeCell ref="CS56:DE56"/>
    <mergeCell ref="DF56:DR56"/>
    <mergeCell ref="DS56:EE56"/>
    <mergeCell ref="EF56:ER56"/>
    <mergeCell ref="ES56:FE56"/>
    <mergeCell ref="BX62:CE62"/>
    <mergeCell ref="CF62:CR62"/>
    <mergeCell ref="CS62:DE62"/>
    <mergeCell ref="DF62:DR62"/>
    <mergeCell ref="DS62:EE62"/>
    <mergeCell ref="EF62:ER62"/>
    <mergeCell ref="ES62:FE62"/>
    <mergeCell ref="A61:BW61"/>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3:BW63"/>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5:BW65"/>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4"/>
    <mergeCell ref="CF73:CR74"/>
    <mergeCell ref="CS73:DE74"/>
    <mergeCell ref="DF73:DR74"/>
    <mergeCell ref="DS73:EE74"/>
    <mergeCell ref="EF73:ER74"/>
    <mergeCell ref="ES73:FE74"/>
    <mergeCell ref="A74:BW74"/>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5:BW75"/>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7:BW77"/>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79:BW79"/>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1:BW81"/>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3:BW83"/>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7:BW87"/>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89:BW89"/>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1:BW91"/>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6:ER116"/>
    <mergeCell ref="ES116:FE116"/>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A124:BW124"/>
    <mergeCell ref="BX124:CE124"/>
    <mergeCell ref="CF124:CR124"/>
    <mergeCell ref="CS124:DE124"/>
    <mergeCell ref="DF124:DR124"/>
    <mergeCell ref="DS124:EE124"/>
    <mergeCell ref="EF124:ER124"/>
    <mergeCell ref="ES124:FE124"/>
    <mergeCell ref="A125:BW125"/>
    <mergeCell ref="BX125:CE125"/>
    <mergeCell ref="CF125:CR125"/>
    <mergeCell ref="CS125:DE125"/>
    <mergeCell ref="DF125:DR125"/>
    <mergeCell ref="DS125:EE125"/>
    <mergeCell ref="EF125:ER125"/>
    <mergeCell ref="ES125:FE125"/>
    <mergeCell ref="A126:BW126"/>
    <mergeCell ref="BX126:CE126"/>
    <mergeCell ref="CF126:CR126"/>
    <mergeCell ref="CS126:DE126"/>
    <mergeCell ref="DF126:DR126"/>
    <mergeCell ref="DS126:EE126"/>
    <mergeCell ref="EF126:ER126"/>
    <mergeCell ref="ES126:FE126"/>
    <mergeCell ref="A127:BW127"/>
    <mergeCell ref="BX127:CE127"/>
    <mergeCell ref="CF127:CR127"/>
    <mergeCell ref="CS127:DE127"/>
    <mergeCell ref="DF127:DR127"/>
    <mergeCell ref="DS127:EE127"/>
    <mergeCell ref="EF127:ER127"/>
    <mergeCell ref="ES127:FE127"/>
    <mergeCell ref="A128:BW128"/>
    <mergeCell ref="BX128:CE128"/>
    <mergeCell ref="CF128:CR128"/>
    <mergeCell ref="CS128:DE128"/>
    <mergeCell ref="DF128:DR128"/>
    <mergeCell ref="DS128:EE128"/>
    <mergeCell ref="EF128:ER128"/>
    <mergeCell ref="ES128:FE128"/>
    <mergeCell ref="A129:BW129"/>
    <mergeCell ref="BX129:CE129"/>
    <mergeCell ref="CF129:CR129"/>
    <mergeCell ref="CS129:DE129"/>
    <mergeCell ref="DF129:DR129"/>
    <mergeCell ref="DS129:EE129"/>
    <mergeCell ref="EF129:ER129"/>
    <mergeCell ref="ES129:FE129"/>
    <mergeCell ref="A130:BW130"/>
    <mergeCell ref="BX130:CE130"/>
    <mergeCell ref="CF130:CR130"/>
    <mergeCell ref="CS130:DE130"/>
    <mergeCell ref="DF130:DR130"/>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2:BW132"/>
    <mergeCell ref="BX132:CE132"/>
    <mergeCell ref="CF132:CR132"/>
    <mergeCell ref="CS132:DE132"/>
    <mergeCell ref="DF132:DR132"/>
    <mergeCell ref="DS132:EE132"/>
    <mergeCell ref="EF132:ER132"/>
    <mergeCell ref="ES132:FE132"/>
    <mergeCell ref="A133:BW133"/>
    <mergeCell ref="BX133:CE133"/>
    <mergeCell ref="CF133:CR133"/>
    <mergeCell ref="CS133:DE133"/>
    <mergeCell ref="DF133:DR133"/>
    <mergeCell ref="DS133:EE133"/>
    <mergeCell ref="EF133:ER133"/>
    <mergeCell ref="ES133:FE133"/>
    <mergeCell ref="A134:BW134"/>
    <mergeCell ref="BX134:CE134"/>
    <mergeCell ref="CF134:CR134"/>
    <mergeCell ref="CS134:DE134"/>
    <mergeCell ref="DF134:DR134"/>
    <mergeCell ref="DS134:EE134"/>
    <mergeCell ref="EF134:ER134"/>
    <mergeCell ref="ES134:FE134"/>
    <mergeCell ref="A135:BW135"/>
    <mergeCell ref="BX135:CE135"/>
    <mergeCell ref="CF135:CR135"/>
    <mergeCell ref="CS135:DE135"/>
    <mergeCell ref="DF135:DR135"/>
    <mergeCell ref="DS135:EE135"/>
    <mergeCell ref="EF135:ER135"/>
    <mergeCell ref="ES135:FE135"/>
    <mergeCell ref="A136:BW136"/>
    <mergeCell ref="BX136:CE136"/>
    <mergeCell ref="CF136:CR136"/>
    <mergeCell ref="CS136:DE136"/>
    <mergeCell ref="DF136:DR136"/>
    <mergeCell ref="DS136:EE136"/>
    <mergeCell ref="EF136:ER136"/>
    <mergeCell ref="ES136:FE136"/>
    <mergeCell ref="A137:BW137"/>
    <mergeCell ref="BX137:CE137"/>
    <mergeCell ref="CF137:CR137"/>
    <mergeCell ref="CS137:DE137"/>
    <mergeCell ref="DF137:DR137"/>
    <mergeCell ref="DS137:EE137"/>
    <mergeCell ref="EF137:ER137"/>
    <mergeCell ref="ES137:FE137"/>
    <mergeCell ref="A138:BW138"/>
    <mergeCell ref="BX138:CE138"/>
    <mergeCell ref="CF138:CR138"/>
    <mergeCell ref="CS138:DE138"/>
    <mergeCell ref="DF138:DR138"/>
    <mergeCell ref="DS138:EE138"/>
    <mergeCell ref="EF138:ER138"/>
    <mergeCell ref="ES138:FE138"/>
    <mergeCell ref="A139:BW139"/>
    <mergeCell ref="BX139:CE139"/>
    <mergeCell ref="CF139:CR139"/>
    <mergeCell ref="CS139:DE139"/>
    <mergeCell ref="DF139:DR139"/>
    <mergeCell ref="DS139:EE139"/>
    <mergeCell ref="EF139:ER139"/>
    <mergeCell ref="ES139:FE139"/>
    <mergeCell ref="A140:BW140"/>
    <mergeCell ref="BX140:CE140"/>
    <mergeCell ref="CF140:CR140"/>
    <mergeCell ref="CS140:DE140"/>
    <mergeCell ref="DF140:DR140"/>
    <mergeCell ref="DS140:EE140"/>
    <mergeCell ref="EF140:ER140"/>
    <mergeCell ref="ES140:FE140"/>
    <mergeCell ref="A141:BW141"/>
    <mergeCell ref="BX141:CE141"/>
    <mergeCell ref="CF141:CR141"/>
    <mergeCell ref="CS141:DE141"/>
    <mergeCell ref="DF141:DR141"/>
    <mergeCell ref="DS141:EE141"/>
    <mergeCell ref="EF141:ER141"/>
    <mergeCell ref="ES141:FE141"/>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s>
  <hyperlinks>
    <hyperlink ref="C1" location="Par622" display="Par622"/>
    <hyperlink ref="D1" location="Par628" display="Par628"/>
    <hyperlink ref="A4" location="Par629" display="Par629"/>
    <hyperlink ref="A5" location="Par629" display="Par629"/>
    <hyperlink ref="A26" location="Par630" display="Par630"/>
    <hyperlink ref="A76" location="Par631" display="Par631"/>
    <hyperlink ref="A88" location="Par632" display="Par632"/>
    <hyperlink ref="A90" location="Par632" display="Par632"/>
    <hyperlink ref="A91" location="Par632" display="Par632"/>
    <hyperlink ref="A92" location="Par632" display="Par632"/>
    <hyperlink ref="A93" location="Par633" display="Par633"/>
  </hyperlinks>
  <pageMargins left="0.70866141732283472" right="0" top="0" bottom="0" header="0.31496062992125984" footer="0.31496062992125984"/>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4"/>
  <sheetViews>
    <sheetView topLeftCell="A81" workbookViewId="0">
      <selection activeCell="A175" sqref="A175:F185"/>
    </sheetView>
  </sheetViews>
  <sheetFormatPr defaultRowHeight="14.5" x14ac:dyDescent="0.35"/>
  <cols>
    <col min="1" max="1" width="5" customWidth="1"/>
    <col min="2" max="2" width="25.1796875" customWidth="1"/>
    <col min="3" max="3" width="16" customWidth="1"/>
    <col min="4" max="4" width="11.453125" customWidth="1"/>
    <col min="5" max="5" width="15" customWidth="1"/>
    <col min="6" max="6" width="12.26953125" customWidth="1"/>
    <col min="7" max="7" width="12.81640625" customWidth="1"/>
    <col min="8" max="8" width="13.7265625" customWidth="1"/>
    <col min="9" max="9" width="9.81640625" customWidth="1"/>
    <col min="10" max="10" width="16.54296875" customWidth="1"/>
    <col min="12" max="12" width="13.54296875" customWidth="1"/>
  </cols>
  <sheetData>
    <row r="1" spans="1:9" x14ac:dyDescent="0.35">
      <c r="I1" s="1" t="s">
        <v>16</v>
      </c>
    </row>
    <row r="2" spans="1:9" x14ac:dyDescent="0.35">
      <c r="I2" s="1" t="s">
        <v>12</v>
      </c>
    </row>
    <row r="3" spans="1:9" x14ac:dyDescent="0.35">
      <c r="I3" s="1" t="s">
        <v>17</v>
      </c>
    </row>
    <row r="4" spans="1:9" x14ac:dyDescent="0.35">
      <c r="I4" s="1" t="s">
        <v>13</v>
      </c>
    </row>
    <row r="5" spans="1:9" x14ac:dyDescent="0.35">
      <c r="A5" s="2"/>
    </row>
    <row r="6" spans="1:9" x14ac:dyDescent="0.35">
      <c r="A6" s="481" t="s">
        <v>18</v>
      </c>
      <c r="B6" s="482"/>
      <c r="C6" s="482"/>
      <c r="D6" s="482"/>
      <c r="E6" s="482"/>
      <c r="F6" s="482"/>
      <c r="G6" s="482"/>
      <c r="H6" s="482"/>
      <c r="I6" s="482"/>
    </row>
    <row r="7" spans="1:9" x14ac:dyDescent="0.35">
      <c r="A7" s="12" t="s">
        <v>19</v>
      </c>
    </row>
    <row r="8" spans="1:9" x14ac:dyDescent="0.35">
      <c r="A8" s="13" t="s">
        <v>20</v>
      </c>
    </row>
    <row r="9" spans="1:9" x14ac:dyDescent="0.35">
      <c r="A9" s="11"/>
    </row>
    <row r="10" spans="1:9" x14ac:dyDescent="0.35">
      <c r="A10" s="13"/>
      <c r="E10" s="13"/>
    </row>
    <row r="11" spans="1:9" x14ac:dyDescent="0.35">
      <c r="A11" s="11"/>
    </row>
    <row r="12" spans="1:9" x14ac:dyDescent="0.35">
      <c r="A12" s="13"/>
      <c r="D12" s="2" t="s">
        <v>21</v>
      </c>
      <c r="E12" s="14"/>
      <c r="F12" s="14"/>
    </row>
    <row r="13" spans="1:9" x14ac:dyDescent="0.35">
      <c r="A13" s="13"/>
      <c r="D13" s="2" t="s">
        <v>22</v>
      </c>
      <c r="E13" s="14"/>
      <c r="F13" s="14"/>
    </row>
    <row r="14" spans="1:9" x14ac:dyDescent="0.35">
      <c r="A14" s="13"/>
      <c r="D14" s="2" t="s">
        <v>23</v>
      </c>
      <c r="E14" s="14"/>
      <c r="F14" s="14"/>
    </row>
    <row r="15" spans="1:9" x14ac:dyDescent="0.35">
      <c r="A15" s="11"/>
    </row>
    <row r="16" spans="1:9" x14ac:dyDescent="0.35">
      <c r="A16" s="15" t="s">
        <v>24</v>
      </c>
    </row>
    <row r="17" spans="1:13" x14ac:dyDescent="0.35">
      <c r="A17" s="11"/>
    </row>
    <row r="18" spans="1:13" x14ac:dyDescent="0.35">
      <c r="A18" s="13" t="s">
        <v>25</v>
      </c>
    </row>
    <row r="19" spans="1:13" x14ac:dyDescent="0.35">
      <c r="A19" s="13" t="s">
        <v>26</v>
      </c>
    </row>
    <row r="20" spans="1:13" x14ac:dyDescent="0.35">
      <c r="A20" s="11"/>
    </row>
    <row r="21" spans="1:13" x14ac:dyDescent="0.35">
      <c r="A21" s="483" t="s">
        <v>27</v>
      </c>
      <c r="B21" s="484"/>
      <c r="C21" s="484"/>
      <c r="D21" s="484"/>
      <c r="E21" s="484"/>
      <c r="F21" s="484"/>
      <c r="G21" s="484"/>
      <c r="H21" s="484"/>
      <c r="I21" s="484"/>
      <c r="J21" s="484"/>
    </row>
    <row r="22" spans="1:13" x14ac:dyDescent="0.35">
      <c r="A22" s="11"/>
    </row>
    <row r="23" spans="1:13" ht="25.5" customHeight="1" x14ac:dyDescent="0.35">
      <c r="A23" s="485" t="s">
        <v>28</v>
      </c>
      <c r="B23" s="485" t="s">
        <v>29</v>
      </c>
      <c r="C23" s="485" t="s">
        <v>30</v>
      </c>
      <c r="D23" s="485" t="s">
        <v>31</v>
      </c>
      <c r="E23" s="485"/>
      <c r="F23" s="485"/>
      <c r="G23" s="485"/>
      <c r="H23" s="485" t="s">
        <v>32</v>
      </c>
      <c r="I23" s="485" t="s">
        <v>33</v>
      </c>
      <c r="J23" s="485" t="s">
        <v>34</v>
      </c>
    </row>
    <row r="24" spans="1:13" x14ac:dyDescent="0.35">
      <c r="A24" s="485"/>
      <c r="B24" s="485"/>
      <c r="C24" s="485"/>
      <c r="D24" s="485" t="s">
        <v>7</v>
      </c>
      <c r="E24" s="485" t="s">
        <v>5</v>
      </c>
      <c r="F24" s="485"/>
      <c r="G24" s="485"/>
      <c r="H24" s="485"/>
      <c r="I24" s="485"/>
      <c r="J24" s="485"/>
    </row>
    <row r="25" spans="1:13" ht="57" customHeight="1" x14ac:dyDescent="0.35">
      <c r="A25" s="485"/>
      <c r="B25" s="485"/>
      <c r="C25" s="485"/>
      <c r="D25" s="485"/>
      <c r="E25" s="10" t="s">
        <v>35</v>
      </c>
      <c r="F25" s="10" t="s">
        <v>36</v>
      </c>
      <c r="G25" s="10" t="s">
        <v>37</v>
      </c>
      <c r="H25" s="485"/>
      <c r="I25" s="485"/>
      <c r="J25" s="485"/>
    </row>
    <row r="26" spans="1:13" x14ac:dyDescent="0.35">
      <c r="A26" s="10">
        <v>1</v>
      </c>
      <c r="B26" s="10">
        <v>2</v>
      </c>
      <c r="C26" s="10">
        <v>3</v>
      </c>
      <c r="D26" s="10">
        <v>4</v>
      </c>
      <c r="E26" s="10">
        <v>5</v>
      </c>
      <c r="F26" s="10">
        <v>6</v>
      </c>
      <c r="G26" s="10">
        <v>7</v>
      </c>
      <c r="H26" s="10">
        <v>8</v>
      </c>
      <c r="I26" s="10">
        <v>9</v>
      </c>
      <c r="J26" s="10">
        <v>10</v>
      </c>
    </row>
    <row r="27" spans="1:13" x14ac:dyDescent="0.35">
      <c r="A27" s="8"/>
      <c r="B27" s="8" t="s">
        <v>38</v>
      </c>
      <c r="C27" s="8">
        <v>3.72</v>
      </c>
      <c r="D27" s="17">
        <f>SUM(E27:I27)</f>
        <v>8577.5089247311826</v>
      </c>
      <c r="E27" s="114">
        <v>8462.31</v>
      </c>
      <c r="F27" s="8"/>
      <c r="G27" s="17">
        <f>5142.48/3.72/12</f>
        <v>115.19892473118279</v>
      </c>
      <c r="H27" s="8"/>
      <c r="I27" s="8"/>
      <c r="J27" s="17">
        <f>(C27*D27*12)</f>
        <v>382899.99840000004</v>
      </c>
    </row>
    <row r="28" spans="1:13" x14ac:dyDescent="0.35">
      <c r="A28" s="8"/>
      <c r="B28" s="8"/>
      <c r="C28" s="8"/>
      <c r="D28" s="8"/>
      <c r="E28" s="8"/>
      <c r="F28" s="8"/>
      <c r="G28" s="8"/>
      <c r="H28" s="8"/>
      <c r="I28" s="8"/>
      <c r="J28" s="8"/>
    </row>
    <row r="29" spans="1:13" x14ac:dyDescent="0.35">
      <c r="A29" s="8"/>
      <c r="B29" s="8"/>
      <c r="C29" s="8"/>
      <c r="D29" s="8"/>
      <c r="E29" s="8"/>
      <c r="F29" s="8"/>
      <c r="G29" s="8"/>
      <c r="H29" s="8"/>
      <c r="I29" s="8"/>
      <c r="J29" s="8"/>
    </row>
    <row r="30" spans="1:13" x14ac:dyDescent="0.35">
      <c r="A30" s="488" t="s">
        <v>42</v>
      </c>
      <c r="B30" s="488"/>
      <c r="C30" s="8" t="s">
        <v>15</v>
      </c>
      <c r="D30" s="8"/>
      <c r="E30" s="8" t="s">
        <v>15</v>
      </c>
      <c r="F30" s="8" t="s">
        <v>15</v>
      </c>
      <c r="G30" s="8" t="s">
        <v>15</v>
      </c>
      <c r="H30" s="18" t="s">
        <v>15</v>
      </c>
      <c r="I30" s="8" t="s">
        <v>15</v>
      </c>
      <c r="J30" s="17">
        <f>SUM(J27:J29)</f>
        <v>382899.99840000004</v>
      </c>
      <c r="L30" s="45">
        <f>382900-J30</f>
        <v>1.5999999595806003E-3</v>
      </c>
      <c r="M30" s="45"/>
    </row>
    <row r="31" spans="1:13" x14ac:dyDescent="0.35">
      <c r="A31" s="11"/>
    </row>
    <row r="32" spans="1:13" hidden="1" x14ac:dyDescent="0.35">
      <c r="A32" s="489" t="s">
        <v>43</v>
      </c>
      <c r="B32" s="490"/>
      <c r="C32" s="490"/>
      <c r="D32" s="490"/>
      <c r="E32" s="490"/>
      <c r="F32" s="490"/>
      <c r="G32" s="490"/>
      <c r="H32" s="490"/>
      <c r="I32" s="490"/>
      <c r="J32" s="490"/>
    </row>
    <row r="33" spans="1:10" x14ac:dyDescent="0.35">
      <c r="A33" s="11"/>
    </row>
    <row r="34" spans="1:10" ht="50" hidden="1" x14ac:dyDescent="0.35">
      <c r="A34" s="10" t="s">
        <v>28</v>
      </c>
      <c r="B34" s="10" t="s">
        <v>44</v>
      </c>
      <c r="C34" s="10" t="s">
        <v>45</v>
      </c>
      <c r="D34" s="10" t="s">
        <v>46</v>
      </c>
      <c r="E34" s="10" t="s">
        <v>47</v>
      </c>
      <c r="F34" s="10" t="s">
        <v>48</v>
      </c>
    </row>
    <row r="35" spans="1:10" hidden="1" x14ac:dyDescent="0.35">
      <c r="A35" s="10">
        <v>1</v>
      </c>
      <c r="B35" s="10">
        <v>2</v>
      </c>
      <c r="C35" s="10">
        <v>3</v>
      </c>
      <c r="D35" s="10">
        <v>4</v>
      </c>
      <c r="E35" s="10">
        <v>5</v>
      </c>
      <c r="F35" s="10">
        <v>6</v>
      </c>
    </row>
    <row r="36" spans="1:10" hidden="1" x14ac:dyDescent="0.35">
      <c r="A36" s="8"/>
      <c r="B36" s="8"/>
      <c r="C36" s="8"/>
      <c r="D36" s="8"/>
      <c r="E36" s="8"/>
      <c r="F36" s="8"/>
    </row>
    <row r="37" spans="1:10" hidden="1" x14ac:dyDescent="0.35">
      <c r="A37" s="8"/>
      <c r="B37" s="8"/>
      <c r="C37" s="8"/>
      <c r="D37" s="8"/>
      <c r="E37" s="8"/>
      <c r="F37" s="8"/>
    </row>
    <row r="38" spans="1:10" hidden="1" x14ac:dyDescent="0.35">
      <c r="A38" s="8"/>
      <c r="B38" s="19" t="s">
        <v>42</v>
      </c>
      <c r="C38" s="10" t="s">
        <v>15</v>
      </c>
      <c r="D38" s="10" t="s">
        <v>15</v>
      </c>
      <c r="E38" s="10" t="s">
        <v>15</v>
      </c>
      <c r="F38" s="8"/>
    </row>
    <row r="39" spans="1:10" hidden="1" x14ac:dyDescent="0.35">
      <c r="A39" s="11"/>
    </row>
    <row r="40" spans="1:10" hidden="1" x14ac:dyDescent="0.35">
      <c r="A40" s="483" t="s">
        <v>49</v>
      </c>
      <c r="B40" s="484"/>
      <c r="C40" s="484"/>
      <c r="D40" s="484"/>
      <c r="E40" s="484"/>
      <c r="F40" s="484"/>
      <c r="G40" s="484"/>
      <c r="H40" s="484"/>
      <c r="I40" s="484"/>
      <c r="J40" s="484"/>
    </row>
    <row r="41" spans="1:10" hidden="1" x14ac:dyDescent="0.35">
      <c r="A41" s="13"/>
    </row>
    <row r="42" spans="1:10" hidden="1" x14ac:dyDescent="0.35">
      <c r="A42" s="11"/>
    </row>
    <row r="43" spans="1:10" ht="62.5" hidden="1" x14ac:dyDescent="0.35">
      <c r="A43" s="10" t="s">
        <v>28</v>
      </c>
      <c r="B43" s="10" t="s">
        <v>44</v>
      </c>
      <c r="C43" s="10" t="s">
        <v>50</v>
      </c>
      <c r="D43" s="10" t="s">
        <v>51</v>
      </c>
      <c r="E43" s="10" t="s">
        <v>52</v>
      </c>
      <c r="F43" s="10" t="s">
        <v>48</v>
      </c>
    </row>
    <row r="44" spans="1:10" hidden="1" x14ac:dyDescent="0.35">
      <c r="A44" s="10">
        <v>1</v>
      </c>
      <c r="B44" s="10">
        <v>2</v>
      </c>
      <c r="C44" s="10">
        <v>3</v>
      </c>
      <c r="D44" s="10">
        <v>4</v>
      </c>
      <c r="E44" s="10">
        <v>5</v>
      </c>
      <c r="F44" s="10">
        <v>6</v>
      </c>
    </row>
    <row r="45" spans="1:10" hidden="1" x14ac:dyDescent="0.35">
      <c r="A45" s="8"/>
      <c r="B45" s="8"/>
      <c r="C45" s="8"/>
      <c r="D45" s="8"/>
      <c r="E45" s="8"/>
      <c r="F45" s="8"/>
    </row>
    <row r="46" spans="1:10" hidden="1" x14ac:dyDescent="0.35">
      <c r="A46" s="8"/>
      <c r="B46" s="8"/>
      <c r="C46" s="8"/>
      <c r="D46" s="8"/>
      <c r="E46" s="8"/>
      <c r="F46" s="8"/>
    </row>
    <row r="47" spans="1:10" hidden="1" x14ac:dyDescent="0.35">
      <c r="A47" s="8"/>
      <c r="B47" s="19" t="s">
        <v>42</v>
      </c>
      <c r="C47" s="10" t="s">
        <v>15</v>
      </c>
      <c r="D47" s="10" t="s">
        <v>15</v>
      </c>
      <c r="E47" s="10" t="s">
        <v>15</v>
      </c>
      <c r="F47" s="8"/>
    </row>
    <row r="48" spans="1:10" x14ac:dyDescent="0.35">
      <c r="A48" s="11"/>
    </row>
    <row r="49" spans="1:10" ht="30.75" customHeight="1" x14ac:dyDescent="0.35">
      <c r="A49" s="489" t="s">
        <v>53</v>
      </c>
      <c r="B49" s="490"/>
      <c r="C49" s="490"/>
      <c r="D49" s="490"/>
      <c r="E49" s="490"/>
      <c r="F49" s="490"/>
      <c r="G49" s="490"/>
      <c r="H49" s="490"/>
      <c r="I49" s="490"/>
      <c r="J49" s="490"/>
    </row>
    <row r="50" spans="1:10" x14ac:dyDescent="0.35">
      <c r="A50" s="11"/>
    </row>
    <row r="51" spans="1:10" ht="50" x14ac:dyDescent="0.35">
      <c r="A51" s="10" t="s">
        <v>28</v>
      </c>
      <c r="B51" s="10" t="s">
        <v>54</v>
      </c>
      <c r="C51" s="10" t="s">
        <v>55</v>
      </c>
      <c r="D51" s="10" t="s">
        <v>56</v>
      </c>
    </row>
    <row r="52" spans="1:10" x14ac:dyDescent="0.35">
      <c r="A52" s="10">
        <v>1</v>
      </c>
      <c r="B52" s="10">
        <v>2</v>
      </c>
      <c r="C52" s="10">
        <v>3</v>
      </c>
      <c r="D52" s="10">
        <v>4</v>
      </c>
    </row>
    <row r="53" spans="1:10" ht="50" x14ac:dyDescent="0.35">
      <c r="A53" s="10">
        <v>1</v>
      </c>
      <c r="B53" s="8" t="s">
        <v>57</v>
      </c>
      <c r="C53" s="10" t="s">
        <v>15</v>
      </c>
      <c r="D53" s="59">
        <f>D54</f>
        <v>84237.999648000012</v>
      </c>
    </row>
    <row r="54" spans="1:10" x14ac:dyDescent="0.35">
      <c r="A54" s="485" t="s">
        <v>58</v>
      </c>
      <c r="B54" s="18" t="s">
        <v>5</v>
      </c>
      <c r="C54" s="491">
        <f>J30</f>
        <v>382899.99840000004</v>
      </c>
      <c r="D54" s="493">
        <f>C54*22%</f>
        <v>84237.999648000012</v>
      </c>
    </row>
    <row r="55" spans="1:10" x14ac:dyDescent="0.35">
      <c r="A55" s="485"/>
      <c r="B55" s="18" t="s">
        <v>59</v>
      </c>
      <c r="C55" s="492"/>
      <c r="D55" s="493"/>
    </row>
    <row r="56" spans="1:10" x14ac:dyDescent="0.35">
      <c r="A56" s="10" t="s">
        <v>60</v>
      </c>
      <c r="B56" s="8" t="s">
        <v>61</v>
      </c>
      <c r="C56" s="8"/>
      <c r="D56" s="59"/>
    </row>
    <row r="57" spans="1:10" ht="75" x14ac:dyDescent="0.35">
      <c r="A57" s="10" t="s">
        <v>62</v>
      </c>
      <c r="B57" s="8" t="s">
        <v>63</v>
      </c>
      <c r="C57" s="8"/>
      <c r="D57" s="59"/>
    </row>
    <row r="58" spans="1:10" ht="50" x14ac:dyDescent="0.35">
      <c r="A58" s="10">
        <v>2</v>
      </c>
      <c r="B58" s="8" t="s">
        <v>64</v>
      </c>
      <c r="C58" s="10" t="s">
        <v>15</v>
      </c>
      <c r="D58" s="59">
        <f>D59+D62</f>
        <v>11869.8999504</v>
      </c>
    </row>
    <row r="59" spans="1:10" x14ac:dyDescent="0.35">
      <c r="A59" s="485" t="s">
        <v>65</v>
      </c>
      <c r="B59" s="8" t="s">
        <v>5</v>
      </c>
      <c r="C59" s="491">
        <f>C54</f>
        <v>382899.99840000004</v>
      </c>
      <c r="D59" s="493">
        <f>C59*2.9%</f>
        <v>11104.0999536</v>
      </c>
    </row>
    <row r="60" spans="1:10" ht="75" x14ac:dyDescent="0.35">
      <c r="A60" s="485"/>
      <c r="B60" s="8" t="s">
        <v>66</v>
      </c>
      <c r="C60" s="492"/>
      <c r="D60" s="493"/>
    </row>
    <row r="61" spans="1:10" ht="50" x14ac:dyDescent="0.35">
      <c r="A61" s="10" t="s">
        <v>67</v>
      </c>
      <c r="B61" s="8" t="s">
        <v>68</v>
      </c>
      <c r="C61" s="8"/>
      <c r="D61" s="59"/>
    </row>
    <row r="62" spans="1:10" ht="62.5" x14ac:dyDescent="0.35">
      <c r="A62" s="10" t="s">
        <v>69</v>
      </c>
      <c r="B62" s="8" t="s">
        <v>70</v>
      </c>
      <c r="C62" s="21">
        <f>C59</f>
        <v>382899.99840000004</v>
      </c>
      <c r="D62" s="59">
        <f>C62*0.2%</f>
        <v>765.79999680000014</v>
      </c>
    </row>
    <row r="63" spans="1:10" ht="87" x14ac:dyDescent="0.35">
      <c r="A63" s="10" t="s">
        <v>71</v>
      </c>
      <c r="B63" s="4" t="s">
        <v>72</v>
      </c>
      <c r="C63" s="8"/>
      <c r="D63" s="59"/>
    </row>
    <row r="64" spans="1:10" ht="87" x14ac:dyDescent="0.35">
      <c r="A64" s="10" t="s">
        <v>73</v>
      </c>
      <c r="B64" s="4" t="s">
        <v>72</v>
      </c>
      <c r="C64" s="8"/>
      <c r="D64" s="59"/>
    </row>
    <row r="65" spans="1:10" ht="62.5" x14ac:dyDescent="0.35">
      <c r="A65" s="10">
        <v>3</v>
      </c>
      <c r="B65" s="8" t="s">
        <v>74</v>
      </c>
      <c r="C65" s="21">
        <f>C62</f>
        <v>382899.99840000004</v>
      </c>
      <c r="D65" s="59">
        <f>C65*0.052473493</f>
        <v>20092.100385742415</v>
      </c>
    </row>
    <row r="66" spans="1:10" x14ac:dyDescent="0.35">
      <c r="A66" s="8"/>
      <c r="B66" s="19" t="s">
        <v>42</v>
      </c>
      <c r="C66" s="10" t="s">
        <v>15</v>
      </c>
      <c r="D66" s="59">
        <f>D65+D53+D58</f>
        <v>116199.99998414243</v>
      </c>
      <c r="F66" s="45">
        <f>116200-D66</f>
        <v>1.5857571270316839E-5</v>
      </c>
      <c r="G66">
        <f>F66/C65</f>
        <v>4.1414393670879781E-11</v>
      </c>
    </row>
    <row r="67" spans="1:10" x14ac:dyDescent="0.35">
      <c r="A67" s="11"/>
    </row>
    <row r="68" spans="1:10" x14ac:dyDescent="0.35">
      <c r="A68" s="22" t="s">
        <v>75</v>
      </c>
    </row>
    <row r="69" spans="1:10" x14ac:dyDescent="0.35">
      <c r="A69" s="494" t="s">
        <v>76</v>
      </c>
      <c r="B69" s="495"/>
      <c r="C69" s="495"/>
      <c r="D69" s="495"/>
      <c r="E69" s="495"/>
      <c r="F69" s="495"/>
      <c r="G69" s="495"/>
      <c r="H69" s="495"/>
      <c r="I69" s="495"/>
      <c r="J69" s="495"/>
    </row>
    <row r="70" spans="1:10" ht="18.75" customHeight="1" x14ac:dyDescent="0.35">
      <c r="A70" s="11"/>
    </row>
    <row r="71" spans="1:10" x14ac:dyDescent="0.35">
      <c r="A71" s="496" t="s">
        <v>77</v>
      </c>
      <c r="B71" s="497"/>
      <c r="C71" s="497"/>
      <c r="D71" s="497"/>
      <c r="E71" s="497"/>
      <c r="F71" s="497"/>
      <c r="G71" s="497"/>
      <c r="H71" s="497"/>
      <c r="I71" s="497"/>
      <c r="J71" s="497"/>
    </row>
    <row r="72" spans="1:10" x14ac:dyDescent="0.35">
      <c r="A72" s="11"/>
    </row>
    <row r="73" spans="1:10" x14ac:dyDescent="0.35">
      <c r="A73" s="13" t="s">
        <v>25</v>
      </c>
    </row>
    <row r="74" spans="1:10" x14ac:dyDescent="0.35">
      <c r="A74" s="13" t="s">
        <v>26</v>
      </c>
    </row>
    <row r="75" spans="1:10" x14ac:dyDescent="0.35">
      <c r="A75" s="11"/>
    </row>
    <row r="76" spans="1:10" ht="37.5" x14ac:dyDescent="0.35">
      <c r="A76" s="10" t="s">
        <v>28</v>
      </c>
      <c r="B76" s="10" t="s">
        <v>3</v>
      </c>
      <c r="C76" s="10" t="s">
        <v>80</v>
      </c>
      <c r="D76" s="10" t="s">
        <v>81</v>
      </c>
      <c r="E76" s="10" t="s">
        <v>82</v>
      </c>
    </row>
    <row r="77" spans="1:10" x14ac:dyDescent="0.35">
      <c r="A77" s="10">
        <v>1</v>
      </c>
      <c r="B77" s="10">
        <v>2</v>
      </c>
      <c r="C77" s="10">
        <v>3</v>
      </c>
      <c r="D77" s="10">
        <v>4</v>
      </c>
      <c r="E77" s="10">
        <v>5</v>
      </c>
    </row>
    <row r="78" spans="1:10" ht="51" x14ac:dyDescent="0.35">
      <c r="A78" s="113" t="s">
        <v>135</v>
      </c>
      <c r="B78" s="106" t="s">
        <v>202</v>
      </c>
      <c r="C78" s="112">
        <v>1000</v>
      </c>
      <c r="D78" s="112">
        <v>2</v>
      </c>
      <c r="E78" s="107">
        <f>C78*D78</f>
        <v>2000</v>
      </c>
    </row>
    <row r="79" spans="1:10" x14ac:dyDescent="0.35">
      <c r="A79" s="8"/>
      <c r="B79" s="8"/>
      <c r="C79" s="8"/>
      <c r="D79" s="8"/>
      <c r="E79" s="8"/>
    </row>
    <row r="80" spans="1:10" x14ac:dyDescent="0.35">
      <c r="A80" s="8"/>
      <c r="B80" s="19" t="s">
        <v>42</v>
      </c>
      <c r="C80" s="10" t="s">
        <v>15</v>
      </c>
      <c r="D80" s="10" t="s">
        <v>15</v>
      </c>
      <c r="E80" s="114">
        <f>SUM(E78)</f>
        <v>2000</v>
      </c>
    </row>
    <row r="81" spans="1:10" x14ac:dyDescent="0.35">
      <c r="A81" s="11"/>
    </row>
    <row r="82" spans="1:10" hidden="1" x14ac:dyDescent="0.35">
      <c r="A82" s="486" t="s">
        <v>83</v>
      </c>
      <c r="B82" s="487"/>
      <c r="C82" s="487"/>
      <c r="D82" s="487"/>
      <c r="E82" s="487"/>
      <c r="F82" s="487"/>
      <c r="G82" s="487"/>
      <c r="H82" s="487"/>
      <c r="I82" s="487"/>
      <c r="J82" s="487"/>
    </row>
    <row r="83" spans="1:10" hidden="1" x14ac:dyDescent="0.35">
      <c r="A83" s="13"/>
    </row>
    <row r="84" spans="1:10" hidden="1" x14ac:dyDescent="0.35">
      <c r="A84" s="11"/>
    </row>
    <row r="85" spans="1:10" hidden="1" x14ac:dyDescent="0.35">
      <c r="A85" s="13" t="s">
        <v>78</v>
      </c>
    </row>
    <row r="86" spans="1:10" hidden="1" x14ac:dyDescent="0.35">
      <c r="A86" s="13" t="s">
        <v>79</v>
      </c>
    </row>
    <row r="87" spans="1:10" hidden="1" x14ac:dyDescent="0.35">
      <c r="A87" s="11"/>
    </row>
    <row r="88" spans="1:10" ht="75" hidden="1" x14ac:dyDescent="0.35">
      <c r="A88" s="10" t="s">
        <v>28</v>
      </c>
      <c r="B88" s="10" t="s">
        <v>44</v>
      </c>
      <c r="C88" s="10" t="s">
        <v>84</v>
      </c>
      <c r="D88" s="10" t="s">
        <v>85</v>
      </c>
      <c r="E88" s="10" t="s">
        <v>86</v>
      </c>
    </row>
    <row r="89" spans="1:10" hidden="1" x14ac:dyDescent="0.35">
      <c r="A89" s="10">
        <v>1</v>
      </c>
      <c r="B89" s="10">
        <v>2</v>
      </c>
      <c r="C89" s="10">
        <v>3</v>
      </c>
      <c r="D89" s="10">
        <v>4</v>
      </c>
      <c r="E89" s="10">
        <v>5</v>
      </c>
    </row>
    <row r="90" spans="1:10" hidden="1" x14ac:dyDescent="0.35">
      <c r="A90" s="8"/>
      <c r="B90" s="8"/>
      <c r="C90" s="8"/>
      <c r="D90" s="8"/>
      <c r="E90" s="8"/>
    </row>
    <row r="91" spans="1:10" hidden="1" x14ac:dyDescent="0.35">
      <c r="A91" s="8"/>
      <c r="B91" s="8"/>
      <c r="C91" s="8"/>
      <c r="D91" s="8"/>
      <c r="E91" s="8"/>
    </row>
    <row r="92" spans="1:10" hidden="1" x14ac:dyDescent="0.35">
      <c r="A92" s="8"/>
      <c r="B92" s="19" t="s">
        <v>42</v>
      </c>
      <c r="C92" s="8"/>
      <c r="D92" s="10" t="s">
        <v>15</v>
      </c>
      <c r="E92" s="8"/>
    </row>
    <row r="93" spans="1:10" hidden="1" x14ac:dyDescent="0.35">
      <c r="A93" s="11"/>
    </row>
    <row r="94" spans="1:10" hidden="1" x14ac:dyDescent="0.35">
      <c r="A94" s="496" t="s">
        <v>87</v>
      </c>
      <c r="B94" s="497"/>
      <c r="C94" s="497"/>
      <c r="D94" s="497"/>
      <c r="E94" s="497"/>
      <c r="F94" s="497"/>
      <c r="G94" s="497"/>
      <c r="H94" s="497"/>
      <c r="I94" s="497"/>
      <c r="J94" s="497"/>
    </row>
    <row r="95" spans="1:10" hidden="1" x14ac:dyDescent="0.35">
      <c r="A95" s="13"/>
    </row>
    <row r="96" spans="1:10" hidden="1" x14ac:dyDescent="0.35">
      <c r="A96" s="11"/>
    </row>
    <row r="97" spans="1:10" hidden="1" x14ac:dyDescent="0.35">
      <c r="A97" s="22" t="s">
        <v>78</v>
      </c>
    </row>
    <row r="98" spans="1:10" hidden="1" x14ac:dyDescent="0.35">
      <c r="A98" s="13" t="s">
        <v>79</v>
      </c>
    </row>
    <row r="99" spans="1:10" hidden="1" x14ac:dyDescent="0.35">
      <c r="A99" s="11"/>
    </row>
    <row r="100" spans="1:10" ht="37.5" hidden="1" x14ac:dyDescent="0.35">
      <c r="A100" s="10" t="s">
        <v>28</v>
      </c>
      <c r="B100" s="10" t="s">
        <v>3</v>
      </c>
      <c r="C100" s="10" t="s">
        <v>80</v>
      </c>
      <c r="D100" s="10" t="s">
        <v>81</v>
      </c>
      <c r="E100" s="10" t="s">
        <v>82</v>
      </c>
    </row>
    <row r="101" spans="1:10" hidden="1" x14ac:dyDescent="0.35">
      <c r="A101" s="10">
        <v>1</v>
      </c>
      <c r="B101" s="10">
        <v>2</v>
      </c>
      <c r="C101" s="10">
        <v>3</v>
      </c>
      <c r="D101" s="10">
        <v>4</v>
      </c>
      <c r="E101" s="10">
        <v>5</v>
      </c>
    </row>
    <row r="102" spans="1:10" hidden="1" x14ac:dyDescent="0.35">
      <c r="A102" s="8"/>
      <c r="B102" s="8"/>
      <c r="C102" s="8"/>
      <c r="D102" s="8"/>
      <c r="E102" s="8"/>
    </row>
    <row r="103" spans="1:10" hidden="1" x14ac:dyDescent="0.35">
      <c r="A103" s="8"/>
      <c r="B103" s="8"/>
      <c r="C103" s="8"/>
      <c r="D103" s="8"/>
      <c r="E103" s="8"/>
    </row>
    <row r="104" spans="1:10" hidden="1" x14ac:dyDescent="0.35">
      <c r="A104" s="8"/>
      <c r="B104" s="19" t="s">
        <v>42</v>
      </c>
      <c r="C104" s="10" t="s">
        <v>15</v>
      </c>
      <c r="D104" s="10" t="s">
        <v>15</v>
      </c>
      <c r="E104" s="8"/>
    </row>
    <row r="105" spans="1:10" hidden="1" x14ac:dyDescent="0.35">
      <c r="A105" s="11"/>
    </row>
    <row r="106" spans="1:10" hidden="1" x14ac:dyDescent="0.35">
      <c r="A106" s="486" t="s">
        <v>88</v>
      </c>
      <c r="B106" s="487"/>
      <c r="C106" s="487"/>
      <c r="D106" s="487"/>
      <c r="E106" s="487"/>
      <c r="F106" s="487"/>
      <c r="G106" s="487"/>
      <c r="H106" s="487"/>
      <c r="I106" s="487"/>
      <c r="J106" s="487"/>
    </row>
    <row r="107" spans="1:10" hidden="1" x14ac:dyDescent="0.35">
      <c r="A107" s="13"/>
    </row>
    <row r="108" spans="1:10" hidden="1" x14ac:dyDescent="0.35">
      <c r="A108" s="11"/>
    </row>
    <row r="109" spans="1:10" hidden="1" x14ac:dyDescent="0.35">
      <c r="A109" s="13" t="s">
        <v>78</v>
      </c>
    </row>
    <row r="110" spans="1:10" hidden="1" x14ac:dyDescent="0.35">
      <c r="A110" s="13" t="s">
        <v>79</v>
      </c>
    </row>
    <row r="111" spans="1:10" hidden="1" x14ac:dyDescent="0.35">
      <c r="A111" s="11"/>
    </row>
    <row r="112" spans="1:10" ht="37.5" hidden="1" x14ac:dyDescent="0.35">
      <c r="A112" s="10" t="s">
        <v>28</v>
      </c>
      <c r="B112" s="10" t="s">
        <v>3</v>
      </c>
      <c r="C112" s="10" t="s">
        <v>80</v>
      </c>
      <c r="D112" s="10" t="s">
        <v>81</v>
      </c>
      <c r="E112" s="10" t="s">
        <v>82</v>
      </c>
    </row>
    <row r="113" spans="1:10" hidden="1" x14ac:dyDescent="0.35">
      <c r="A113" s="10">
        <v>1</v>
      </c>
      <c r="B113" s="10">
        <v>2</v>
      </c>
      <c r="C113" s="10">
        <v>3</v>
      </c>
      <c r="D113" s="10">
        <v>4</v>
      </c>
      <c r="E113" s="10">
        <v>5</v>
      </c>
    </row>
    <row r="114" spans="1:10" hidden="1" x14ac:dyDescent="0.35">
      <c r="A114" s="8"/>
      <c r="B114" s="8"/>
      <c r="C114" s="8"/>
      <c r="D114" s="8"/>
      <c r="E114" s="8"/>
    </row>
    <row r="115" spans="1:10" hidden="1" x14ac:dyDescent="0.35">
      <c r="A115" s="8"/>
      <c r="B115" s="8"/>
      <c r="C115" s="8"/>
      <c r="D115" s="8"/>
      <c r="E115" s="8"/>
    </row>
    <row r="116" spans="1:10" hidden="1" x14ac:dyDescent="0.35">
      <c r="A116" s="8"/>
      <c r="B116" s="19" t="s">
        <v>42</v>
      </c>
      <c r="C116" s="10" t="s">
        <v>15</v>
      </c>
      <c r="D116" s="10" t="s">
        <v>15</v>
      </c>
      <c r="E116" s="8"/>
    </row>
    <row r="117" spans="1:10" hidden="1" x14ac:dyDescent="0.35">
      <c r="A117" s="11"/>
    </row>
    <row r="118" spans="1:10" x14ac:dyDescent="0.35">
      <c r="A118" s="496" t="s">
        <v>89</v>
      </c>
      <c r="B118" s="497"/>
      <c r="C118" s="497"/>
      <c r="D118" s="497"/>
      <c r="E118" s="497"/>
      <c r="F118" s="497"/>
      <c r="G118" s="497"/>
      <c r="H118" s="497"/>
      <c r="I118" s="497"/>
      <c r="J118" s="497"/>
    </row>
    <row r="119" spans="1:10" x14ac:dyDescent="0.35">
      <c r="A119" s="13"/>
    </row>
    <row r="120" spans="1:10" x14ac:dyDescent="0.35">
      <c r="A120" s="13" t="s">
        <v>25</v>
      </c>
    </row>
    <row r="121" spans="1:10" x14ac:dyDescent="0.35">
      <c r="A121" s="13" t="s">
        <v>26</v>
      </c>
    </row>
    <row r="122" spans="1:10" x14ac:dyDescent="0.35">
      <c r="A122" s="11"/>
    </row>
    <row r="123" spans="1:10" hidden="1" x14ac:dyDescent="0.35">
      <c r="A123" s="483" t="s">
        <v>90</v>
      </c>
      <c r="B123" s="482"/>
      <c r="C123" s="482"/>
      <c r="D123" s="482"/>
      <c r="E123" s="482"/>
      <c r="F123" s="482"/>
      <c r="G123" s="482"/>
      <c r="H123" s="482"/>
      <c r="I123" s="482"/>
      <c r="J123" s="482"/>
    </row>
    <row r="124" spans="1:10" hidden="1" x14ac:dyDescent="0.35">
      <c r="A124" s="11"/>
    </row>
    <row r="125" spans="1:10" ht="37.5" hidden="1" x14ac:dyDescent="0.35">
      <c r="A125" s="10" t="s">
        <v>28</v>
      </c>
      <c r="B125" s="10" t="s">
        <v>44</v>
      </c>
      <c r="C125" s="10" t="s">
        <v>91</v>
      </c>
      <c r="D125" s="10" t="s">
        <v>92</v>
      </c>
      <c r="E125" s="10" t="s">
        <v>93</v>
      </c>
      <c r="F125" s="10" t="s">
        <v>48</v>
      </c>
    </row>
    <row r="126" spans="1:10" hidden="1" x14ac:dyDescent="0.35">
      <c r="A126" s="10">
        <v>1</v>
      </c>
      <c r="B126" s="10">
        <v>2</v>
      </c>
      <c r="C126" s="10">
        <v>3</v>
      </c>
      <c r="D126" s="10">
        <v>4</v>
      </c>
      <c r="E126" s="10">
        <v>5</v>
      </c>
      <c r="F126" s="10">
        <v>6</v>
      </c>
    </row>
    <row r="127" spans="1:10" hidden="1" x14ac:dyDescent="0.35">
      <c r="A127" s="8"/>
      <c r="B127" s="8"/>
      <c r="C127" s="8"/>
      <c r="D127" s="8"/>
      <c r="E127" s="8"/>
      <c r="F127" s="8"/>
    </row>
    <row r="128" spans="1:10" hidden="1" x14ac:dyDescent="0.35">
      <c r="A128" s="8"/>
      <c r="B128" s="8"/>
      <c r="C128" s="8"/>
      <c r="D128" s="8"/>
      <c r="E128" s="8"/>
      <c r="F128" s="8"/>
    </row>
    <row r="129" spans="1:10" hidden="1" x14ac:dyDescent="0.35">
      <c r="A129" s="8"/>
      <c r="B129" s="19" t="s">
        <v>42</v>
      </c>
      <c r="C129" s="10" t="s">
        <v>15</v>
      </c>
      <c r="D129" s="10" t="s">
        <v>15</v>
      </c>
      <c r="E129" s="10" t="s">
        <v>15</v>
      </c>
      <c r="F129" s="8"/>
    </row>
    <row r="130" spans="1:10" hidden="1" x14ac:dyDescent="0.35">
      <c r="A130" s="11"/>
    </row>
    <row r="131" spans="1:10" hidden="1" x14ac:dyDescent="0.35">
      <c r="A131" s="483" t="s">
        <v>94</v>
      </c>
      <c r="B131" s="482"/>
      <c r="C131" s="482"/>
      <c r="D131" s="482"/>
      <c r="E131" s="482"/>
      <c r="F131" s="482"/>
      <c r="G131" s="482"/>
      <c r="H131" s="482"/>
      <c r="I131" s="482"/>
      <c r="J131" s="482"/>
    </row>
    <row r="132" spans="1:10" hidden="1" x14ac:dyDescent="0.35">
      <c r="A132" s="11"/>
    </row>
    <row r="133" spans="1:10" ht="37.5" hidden="1" x14ac:dyDescent="0.35">
      <c r="A133" s="10" t="s">
        <v>28</v>
      </c>
      <c r="B133" s="10" t="s">
        <v>44</v>
      </c>
      <c r="C133" s="10" t="s">
        <v>95</v>
      </c>
      <c r="D133" s="10" t="s">
        <v>96</v>
      </c>
      <c r="E133" s="10" t="s">
        <v>97</v>
      </c>
    </row>
    <row r="134" spans="1:10" hidden="1" x14ac:dyDescent="0.35">
      <c r="A134" s="10">
        <v>1</v>
      </c>
      <c r="B134" s="10">
        <v>2</v>
      </c>
      <c r="C134" s="10">
        <v>3</v>
      </c>
      <c r="D134" s="10">
        <v>4</v>
      </c>
      <c r="E134" s="10">
        <v>5</v>
      </c>
    </row>
    <row r="135" spans="1:10" hidden="1" x14ac:dyDescent="0.35">
      <c r="A135" s="8"/>
      <c r="B135" s="8"/>
      <c r="C135" s="8"/>
      <c r="D135" s="8"/>
      <c r="E135" s="8"/>
    </row>
    <row r="136" spans="1:10" hidden="1" x14ac:dyDescent="0.35">
      <c r="A136" s="8"/>
      <c r="B136" s="8"/>
      <c r="C136" s="8"/>
      <c r="D136" s="8"/>
      <c r="E136" s="8"/>
    </row>
    <row r="137" spans="1:10" hidden="1" x14ac:dyDescent="0.35">
      <c r="A137" s="8"/>
      <c r="B137" s="19" t="s">
        <v>42</v>
      </c>
      <c r="C137" s="8"/>
      <c r="D137" s="8"/>
      <c r="E137" s="8"/>
    </row>
    <row r="138" spans="1:10" hidden="1" x14ac:dyDescent="0.35">
      <c r="A138" s="11"/>
    </row>
    <row r="139" spans="1:10" hidden="1" x14ac:dyDescent="0.35">
      <c r="A139" s="483" t="s">
        <v>98</v>
      </c>
      <c r="B139" s="482"/>
      <c r="C139" s="482"/>
      <c r="D139" s="482"/>
      <c r="E139" s="482"/>
      <c r="F139" s="482"/>
      <c r="G139" s="482"/>
      <c r="H139" s="482"/>
      <c r="I139" s="482"/>
      <c r="J139" s="482"/>
    </row>
    <row r="140" spans="1:10" hidden="1" x14ac:dyDescent="0.35">
      <c r="A140" s="13"/>
    </row>
    <row r="141" spans="1:10" ht="37.5" hidden="1" x14ac:dyDescent="0.35">
      <c r="A141" s="10" t="s">
        <v>28</v>
      </c>
      <c r="B141" s="10" t="s">
        <v>3</v>
      </c>
      <c r="C141" s="10" t="s">
        <v>99</v>
      </c>
      <c r="D141" s="10" t="s">
        <v>100</v>
      </c>
      <c r="E141" s="10" t="s">
        <v>101</v>
      </c>
      <c r="F141" s="10" t="s">
        <v>48</v>
      </c>
    </row>
    <row r="142" spans="1:10" hidden="1" x14ac:dyDescent="0.35">
      <c r="A142" s="10">
        <v>1</v>
      </c>
      <c r="B142" s="10">
        <v>2</v>
      </c>
      <c r="C142" s="10">
        <v>3</v>
      </c>
      <c r="D142" s="10">
        <v>4</v>
      </c>
      <c r="E142" s="10">
        <v>5</v>
      </c>
      <c r="F142" s="10">
        <v>6</v>
      </c>
    </row>
    <row r="143" spans="1:10" hidden="1" x14ac:dyDescent="0.35">
      <c r="A143" s="8"/>
      <c r="B143" s="8"/>
      <c r="C143" s="8"/>
      <c r="D143" s="8"/>
      <c r="E143" s="8"/>
      <c r="F143" s="8"/>
    </row>
    <row r="144" spans="1:10" hidden="1" x14ac:dyDescent="0.35">
      <c r="A144" s="8"/>
      <c r="B144" s="8"/>
      <c r="C144" s="8"/>
      <c r="D144" s="8"/>
      <c r="E144" s="8"/>
      <c r="F144" s="8"/>
    </row>
    <row r="145" spans="1:10" hidden="1" x14ac:dyDescent="0.35">
      <c r="A145" s="8"/>
      <c r="B145" s="19" t="s">
        <v>42</v>
      </c>
      <c r="C145" s="10" t="s">
        <v>15</v>
      </c>
      <c r="D145" s="10" t="s">
        <v>15</v>
      </c>
      <c r="E145" s="10" t="s">
        <v>15</v>
      </c>
      <c r="F145" s="8"/>
    </row>
    <row r="146" spans="1:10" hidden="1" x14ac:dyDescent="0.35">
      <c r="A146" s="11"/>
    </row>
    <row r="147" spans="1:10" hidden="1" x14ac:dyDescent="0.35">
      <c r="A147" s="483" t="s">
        <v>102</v>
      </c>
      <c r="B147" s="482"/>
      <c r="C147" s="482"/>
      <c r="D147" s="482"/>
      <c r="E147" s="482"/>
      <c r="F147" s="482"/>
      <c r="G147" s="482"/>
      <c r="H147" s="482"/>
      <c r="I147" s="482"/>
      <c r="J147" s="482"/>
    </row>
    <row r="148" spans="1:10" hidden="1" x14ac:dyDescent="0.35">
      <c r="A148" s="11"/>
    </row>
    <row r="149" spans="1:10" ht="37.5" hidden="1" x14ac:dyDescent="0.35">
      <c r="A149" s="10" t="s">
        <v>28</v>
      </c>
      <c r="B149" s="10" t="s">
        <v>3</v>
      </c>
      <c r="C149" s="10" t="s">
        <v>103</v>
      </c>
      <c r="D149" s="10" t="s">
        <v>104</v>
      </c>
      <c r="E149" s="10" t="s">
        <v>105</v>
      </c>
    </row>
    <row r="150" spans="1:10" hidden="1" x14ac:dyDescent="0.35">
      <c r="A150" s="10">
        <v>1</v>
      </c>
      <c r="B150" s="10">
        <v>2</v>
      </c>
      <c r="C150" s="10">
        <v>3</v>
      </c>
      <c r="D150" s="10">
        <v>4</v>
      </c>
      <c r="E150" s="10">
        <v>5</v>
      </c>
    </row>
    <row r="151" spans="1:10" hidden="1" x14ac:dyDescent="0.35">
      <c r="A151" s="8"/>
      <c r="B151" s="8"/>
      <c r="C151" s="8"/>
      <c r="D151" s="8"/>
      <c r="E151" s="8"/>
    </row>
    <row r="152" spans="1:10" hidden="1" x14ac:dyDescent="0.35">
      <c r="A152" s="8"/>
      <c r="B152" s="8"/>
      <c r="C152" s="8"/>
      <c r="D152" s="8"/>
      <c r="E152" s="8"/>
    </row>
    <row r="153" spans="1:10" hidden="1" x14ac:dyDescent="0.35">
      <c r="A153" s="8"/>
      <c r="B153" s="19" t="s">
        <v>42</v>
      </c>
      <c r="C153" s="10" t="s">
        <v>15</v>
      </c>
      <c r="D153" s="10" t="s">
        <v>15</v>
      </c>
      <c r="E153" s="10" t="s">
        <v>15</v>
      </c>
    </row>
    <row r="154" spans="1:10" hidden="1" x14ac:dyDescent="0.35">
      <c r="A154" s="11"/>
    </row>
    <row r="155" spans="1:10" hidden="1" x14ac:dyDescent="0.35">
      <c r="A155" s="483" t="s">
        <v>106</v>
      </c>
      <c r="B155" s="484"/>
      <c r="C155" s="484"/>
      <c r="D155" s="484"/>
      <c r="E155" s="484"/>
      <c r="F155" s="484"/>
      <c r="G155" s="484"/>
      <c r="H155" s="484"/>
      <c r="I155" s="484"/>
      <c r="J155" s="484"/>
    </row>
    <row r="156" spans="1:10" hidden="1" x14ac:dyDescent="0.35">
      <c r="A156" s="13"/>
    </row>
    <row r="157" spans="1:10" ht="37.5" hidden="1" x14ac:dyDescent="0.35">
      <c r="A157" s="10" t="s">
        <v>28</v>
      </c>
      <c r="B157" s="10" t="s">
        <v>44</v>
      </c>
      <c r="C157" s="10" t="s">
        <v>107</v>
      </c>
      <c r="D157" s="10" t="s">
        <v>108</v>
      </c>
      <c r="E157" s="10" t="s">
        <v>109</v>
      </c>
    </row>
    <row r="158" spans="1:10" hidden="1" x14ac:dyDescent="0.35">
      <c r="A158" s="10">
        <v>1</v>
      </c>
      <c r="B158" s="10">
        <v>2</v>
      </c>
      <c r="C158" s="10">
        <v>3</v>
      </c>
      <c r="D158" s="10">
        <v>4</v>
      </c>
      <c r="E158" s="10">
        <v>5</v>
      </c>
    </row>
    <row r="159" spans="1:10" hidden="1" x14ac:dyDescent="0.35">
      <c r="A159" s="8"/>
      <c r="B159" s="8"/>
      <c r="C159" s="8"/>
      <c r="D159" s="8"/>
      <c r="E159" s="8"/>
    </row>
    <row r="160" spans="1:10" hidden="1" x14ac:dyDescent="0.35">
      <c r="A160" s="8"/>
      <c r="B160" s="8"/>
      <c r="C160" s="8"/>
      <c r="D160" s="8"/>
      <c r="E160" s="8"/>
    </row>
    <row r="161" spans="1:10" hidden="1" x14ac:dyDescent="0.35">
      <c r="A161" s="8"/>
      <c r="B161" s="19" t="s">
        <v>42</v>
      </c>
      <c r="C161" s="10" t="s">
        <v>15</v>
      </c>
      <c r="D161" s="10" t="s">
        <v>15</v>
      </c>
      <c r="E161" s="8"/>
    </row>
    <row r="162" spans="1:10" hidden="1" x14ac:dyDescent="0.35">
      <c r="A162" s="11"/>
    </row>
    <row r="163" spans="1:10" hidden="1" x14ac:dyDescent="0.35">
      <c r="A163" s="489" t="s">
        <v>110</v>
      </c>
      <c r="B163" s="490"/>
      <c r="C163" s="490"/>
      <c r="D163" s="490"/>
      <c r="E163" s="490"/>
      <c r="F163" s="490"/>
      <c r="G163" s="490"/>
      <c r="H163" s="490"/>
      <c r="I163" s="490"/>
      <c r="J163" s="490"/>
    </row>
    <row r="164" spans="1:10" hidden="1" x14ac:dyDescent="0.35">
      <c r="A164" s="13"/>
    </row>
    <row r="165" spans="1:10" ht="25" hidden="1" x14ac:dyDescent="0.35">
      <c r="A165" s="10" t="s">
        <v>28</v>
      </c>
      <c r="B165" s="10" t="s">
        <v>44</v>
      </c>
      <c r="C165" s="10" t="s">
        <v>111</v>
      </c>
      <c r="D165" s="10" t="s">
        <v>112</v>
      </c>
    </row>
    <row r="166" spans="1:10" hidden="1" x14ac:dyDescent="0.35">
      <c r="A166" s="10">
        <v>1</v>
      </c>
      <c r="B166" s="10">
        <v>2</v>
      </c>
      <c r="C166" s="10">
        <v>3</v>
      </c>
      <c r="D166" s="10">
        <v>4</v>
      </c>
    </row>
    <row r="167" spans="1:10" hidden="1" x14ac:dyDescent="0.35">
      <c r="A167" s="8"/>
      <c r="B167" s="8"/>
      <c r="C167" s="8"/>
      <c r="D167" s="8"/>
    </row>
    <row r="168" spans="1:10" hidden="1" x14ac:dyDescent="0.35">
      <c r="A168" s="8"/>
      <c r="B168" s="8"/>
      <c r="C168" s="8"/>
      <c r="D168" s="8"/>
    </row>
    <row r="169" spans="1:10" hidden="1" x14ac:dyDescent="0.35">
      <c r="A169" s="8"/>
      <c r="B169" s="19" t="s">
        <v>42</v>
      </c>
      <c r="C169" s="10" t="s">
        <v>15</v>
      </c>
      <c r="D169" s="8"/>
    </row>
    <row r="170" spans="1:10" x14ac:dyDescent="0.35">
      <c r="A170" s="11"/>
    </row>
    <row r="171" spans="1:10" x14ac:dyDescent="0.35">
      <c r="A171" s="489" t="s">
        <v>113</v>
      </c>
      <c r="B171" s="490"/>
      <c r="C171" s="490"/>
      <c r="D171" s="490"/>
      <c r="E171" s="490"/>
      <c r="F171" s="490"/>
      <c r="G171" s="490"/>
      <c r="H171" s="490"/>
      <c r="I171" s="490"/>
      <c r="J171" s="490"/>
    </row>
    <row r="172" spans="1:10" x14ac:dyDescent="0.35">
      <c r="A172" s="13"/>
    </row>
    <row r="173" spans="1:10" ht="37.5" x14ac:dyDescent="0.35">
      <c r="A173" s="10" t="s">
        <v>28</v>
      </c>
      <c r="B173" s="10" t="s">
        <v>44</v>
      </c>
      <c r="C173" s="10" t="s">
        <v>103</v>
      </c>
      <c r="D173" s="10" t="s">
        <v>114</v>
      </c>
      <c r="E173" s="10" t="s">
        <v>115</v>
      </c>
    </row>
    <row r="174" spans="1:10" x14ac:dyDescent="0.35">
      <c r="A174" s="8"/>
      <c r="B174" s="7">
        <v>1</v>
      </c>
      <c r="C174" s="7">
        <v>2</v>
      </c>
      <c r="D174" s="7">
        <v>3</v>
      </c>
      <c r="E174" s="7">
        <v>4</v>
      </c>
    </row>
    <row r="175" spans="1:10" x14ac:dyDescent="0.35">
      <c r="A175" s="5">
        <v>1</v>
      </c>
      <c r="B175" s="131" t="s">
        <v>264</v>
      </c>
      <c r="C175" s="116">
        <v>64</v>
      </c>
      <c r="D175" s="117">
        <v>198.4375</v>
      </c>
      <c r="E175" s="38">
        <f t="shared" ref="E175:E183" si="0">C175*D175</f>
        <v>12700</v>
      </c>
    </row>
    <row r="176" spans="1:10" x14ac:dyDescent="0.35">
      <c r="A176" s="5">
        <v>2</v>
      </c>
      <c r="B176" s="6"/>
      <c r="C176" s="5"/>
      <c r="D176" s="38"/>
      <c r="E176" s="38">
        <f t="shared" si="0"/>
        <v>0</v>
      </c>
    </row>
    <row r="177" spans="1:6" x14ac:dyDescent="0.35">
      <c r="A177" s="5">
        <v>3</v>
      </c>
      <c r="B177" s="131"/>
      <c r="C177" s="116"/>
      <c r="D177" s="117"/>
      <c r="E177" s="38">
        <f t="shared" si="0"/>
        <v>0</v>
      </c>
    </row>
    <row r="178" spans="1:6" x14ac:dyDescent="0.35">
      <c r="A178" s="5">
        <v>4</v>
      </c>
      <c r="B178" s="6"/>
      <c r="C178" s="116"/>
      <c r="D178" s="117"/>
      <c r="E178" s="38">
        <f t="shared" si="0"/>
        <v>0</v>
      </c>
    </row>
    <row r="179" spans="1:6" x14ac:dyDescent="0.35">
      <c r="A179" s="5">
        <v>5</v>
      </c>
      <c r="B179" s="6"/>
      <c r="C179" s="118"/>
      <c r="D179" s="119"/>
      <c r="E179" s="38">
        <f t="shared" si="0"/>
        <v>0</v>
      </c>
    </row>
    <row r="180" spans="1:6" x14ac:dyDescent="0.35">
      <c r="A180" s="5">
        <v>6</v>
      </c>
      <c r="B180" s="6"/>
      <c r="C180" s="118"/>
      <c r="D180" s="119"/>
      <c r="E180" s="38">
        <f t="shared" si="0"/>
        <v>0</v>
      </c>
    </row>
    <row r="181" spans="1:6" x14ac:dyDescent="0.35">
      <c r="A181" s="5">
        <v>7</v>
      </c>
      <c r="B181" s="6"/>
      <c r="C181" s="118"/>
      <c r="D181" s="119"/>
      <c r="E181" s="38">
        <f t="shared" si="0"/>
        <v>0</v>
      </c>
    </row>
    <row r="182" spans="1:6" x14ac:dyDescent="0.35">
      <c r="A182" s="5">
        <v>8</v>
      </c>
      <c r="B182" s="6"/>
      <c r="C182" s="118"/>
      <c r="D182" s="119"/>
      <c r="E182" s="38">
        <f t="shared" si="0"/>
        <v>0</v>
      </c>
    </row>
    <row r="183" spans="1:6" x14ac:dyDescent="0.35">
      <c r="A183" s="5">
        <v>9</v>
      </c>
      <c r="B183" s="6"/>
      <c r="C183" s="118"/>
      <c r="D183" s="119"/>
      <c r="E183" s="38">
        <f t="shared" si="0"/>
        <v>0</v>
      </c>
    </row>
    <row r="184" spans="1:6" x14ac:dyDescent="0.35">
      <c r="A184" s="5"/>
      <c r="B184" s="6" t="s">
        <v>42</v>
      </c>
      <c r="C184" s="5"/>
      <c r="D184" s="38" t="s">
        <v>15</v>
      </c>
      <c r="E184" s="38">
        <f>SUM(E175:E183)</f>
        <v>12700</v>
      </c>
      <c r="F184">
        <v>346</v>
      </c>
    </row>
  </sheetData>
  <mergeCells count="34">
    <mergeCell ref="A147:J147"/>
    <mergeCell ref="A155:J155"/>
    <mergeCell ref="A163:J163"/>
    <mergeCell ref="A171:J171"/>
    <mergeCell ref="A94:J94"/>
    <mergeCell ref="A106:J106"/>
    <mergeCell ref="A118:J118"/>
    <mergeCell ref="A123:J123"/>
    <mergeCell ref="A131:J131"/>
    <mergeCell ref="A139:J139"/>
    <mergeCell ref="A82:J82"/>
    <mergeCell ref="E24:G24"/>
    <mergeCell ref="A30:B30"/>
    <mergeCell ref="A32:J32"/>
    <mergeCell ref="A40:J40"/>
    <mergeCell ref="A49:J49"/>
    <mergeCell ref="A54:A55"/>
    <mergeCell ref="C54:C55"/>
    <mergeCell ref="D54:D55"/>
    <mergeCell ref="A59:A60"/>
    <mergeCell ref="C59:C60"/>
    <mergeCell ref="D59:D60"/>
    <mergeCell ref="A69:J69"/>
    <mergeCell ref="A71:J71"/>
    <mergeCell ref="A6:I6"/>
    <mergeCell ref="A21:J21"/>
    <mergeCell ref="A23:A25"/>
    <mergeCell ref="B23:B25"/>
    <mergeCell ref="C23:C25"/>
    <mergeCell ref="D23:G23"/>
    <mergeCell ref="H23:H25"/>
    <mergeCell ref="I23:I25"/>
    <mergeCell ref="J23:J25"/>
    <mergeCell ref="D24:D25"/>
  </mergeCells>
  <hyperlinks>
    <hyperlink ref="A7" r:id="rId1" display="consultantplus://offline/ref=0F40E7BB26451C12492B4EE999FF440CA68FF2B663E7B1FF39F1609F36278DFFAC49D49C8BAE0C53EB5F3AiAzCI"/>
    <hyperlink ref="B63" location="Par1140" display="Par1140"/>
    <hyperlink ref="B64" location="Par1140" display="Par1140"/>
    <hyperlink ref="A69" r:id="rId2" display="consultantplus://offline/ref=0F40E7BB26451C12492B50E48F931904A283AEBF65E4E6A064F737C0i6z6I"/>
  </hyperlinks>
  <pageMargins left="0" right="0" top="0" bottom="0" header="0.31496062992125984" footer="0.31496062992125984"/>
  <pageSetup paperSize="9" scale="85"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9"/>
  <sheetViews>
    <sheetView topLeftCell="A214" workbookViewId="0">
      <selection activeCell="F145" sqref="F145:F146"/>
    </sheetView>
  </sheetViews>
  <sheetFormatPr defaultRowHeight="14.5" x14ac:dyDescent="0.35"/>
  <cols>
    <col min="1" max="1" width="5" customWidth="1"/>
    <col min="2" max="2" width="31.54296875" customWidth="1"/>
    <col min="3" max="3" width="16" customWidth="1"/>
    <col min="4" max="4" width="11.453125" customWidth="1"/>
    <col min="5" max="5" width="15" customWidth="1"/>
    <col min="6" max="6" width="12.26953125" customWidth="1"/>
    <col min="7" max="7" width="12.81640625" customWidth="1"/>
    <col min="8" max="8" width="13.7265625" customWidth="1"/>
    <col min="9" max="9" width="9.81640625" customWidth="1"/>
    <col min="10" max="10" width="16.54296875" customWidth="1"/>
    <col min="14" max="14" width="10.7265625" customWidth="1"/>
  </cols>
  <sheetData>
    <row r="1" spans="1:9" x14ac:dyDescent="0.35">
      <c r="I1" s="1" t="s">
        <v>16</v>
      </c>
    </row>
    <row r="2" spans="1:9" x14ac:dyDescent="0.35">
      <c r="I2" s="1" t="s">
        <v>12</v>
      </c>
    </row>
    <row r="3" spans="1:9" x14ac:dyDescent="0.35">
      <c r="I3" s="1" t="s">
        <v>17</v>
      </c>
    </row>
    <row r="4" spans="1:9" x14ac:dyDescent="0.35">
      <c r="I4" s="1" t="s">
        <v>13</v>
      </c>
    </row>
    <row r="5" spans="1:9" x14ac:dyDescent="0.35">
      <c r="A5" s="2"/>
    </row>
    <row r="6" spans="1:9" x14ac:dyDescent="0.35">
      <c r="A6" s="481" t="s">
        <v>18</v>
      </c>
      <c r="B6" s="482"/>
      <c r="C6" s="482"/>
      <c r="D6" s="482"/>
      <c r="E6" s="482"/>
      <c r="F6" s="482"/>
      <c r="G6" s="482"/>
      <c r="H6" s="482"/>
      <c r="I6" s="482"/>
    </row>
    <row r="7" spans="1:9" x14ac:dyDescent="0.35">
      <c r="A7" s="12" t="s">
        <v>19</v>
      </c>
    </row>
    <row r="8" spans="1:9" x14ac:dyDescent="0.35">
      <c r="A8" s="13" t="s">
        <v>20</v>
      </c>
    </row>
    <row r="9" spans="1:9" x14ac:dyDescent="0.35">
      <c r="A9" s="11"/>
    </row>
    <row r="10" spans="1:9" x14ac:dyDescent="0.35">
      <c r="A10" s="13"/>
      <c r="E10" s="13"/>
    </row>
    <row r="11" spans="1:9" x14ac:dyDescent="0.35">
      <c r="A11" s="11"/>
    </row>
    <row r="12" spans="1:9" x14ac:dyDescent="0.35">
      <c r="A12" s="13"/>
      <c r="D12" s="2" t="s">
        <v>21</v>
      </c>
      <c r="E12" s="14"/>
      <c r="F12" s="14"/>
    </row>
    <row r="13" spans="1:9" x14ac:dyDescent="0.35">
      <c r="A13" s="13"/>
      <c r="D13" s="2" t="s">
        <v>22</v>
      </c>
      <c r="E13" s="14"/>
      <c r="F13" s="14"/>
    </row>
    <row r="14" spans="1:9" x14ac:dyDescent="0.35">
      <c r="A14" s="13"/>
      <c r="D14" s="2" t="s">
        <v>23</v>
      </c>
      <c r="E14" s="14"/>
      <c r="F14" s="14"/>
    </row>
    <row r="15" spans="1:9" x14ac:dyDescent="0.35">
      <c r="A15" s="11"/>
    </row>
    <row r="16" spans="1:9" x14ac:dyDescent="0.35">
      <c r="A16" s="15" t="s">
        <v>24</v>
      </c>
    </row>
    <row r="17" spans="1:14" x14ac:dyDescent="0.35">
      <c r="A17" s="11"/>
    </row>
    <row r="18" spans="1:14" x14ac:dyDescent="0.35">
      <c r="A18" s="13" t="s">
        <v>25</v>
      </c>
    </row>
    <row r="19" spans="1:14" x14ac:dyDescent="0.35">
      <c r="A19" s="13" t="s">
        <v>123</v>
      </c>
    </row>
    <row r="20" spans="1:14" x14ac:dyDescent="0.35">
      <c r="A20" s="11"/>
    </row>
    <row r="21" spans="1:14" x14ac:dyDescent="0.35">
      <c r="A21" s="483" t="s">
        <v>27</v>
      </c>
      <c r="B21" s="484"/>
      <c r="C21" s="484"/>
      <c r="D21" s="484"/>
      <c r="E21" s="484"/>
      <c r="F21" s="484"/>
      <c r="G21" s="484"/>
      <c r="H21" s="484"/>
      <c r="I21" s="484"/>
      <c r="J21" s="484"/>
    </row>
    <row r="22" spans="1:14" x14ac:dyDescent="0.35">
      <c r="A22" s="11"/>
    </row>
    <row r="23" spans="1:14" ht="25.5" customHeight="1" x14ac:dyDescent="0.35">
      <c r="A23" s="485" t="s">
        <v>28</v>
      </c>
      <c r="B23" s="485" t="s">
        <v>29</v>
      </c>
      <c r="C23" s="485" t="s">
        <v>30</v>
      </c>
      <c r="D23" s="485" t="s">
        <v>31</v>
      </c>
      <c r="E23" s="485"/>
      <c r="F23" s="485"/>
      <c r="G23" s="485"/>
      <c r="H23" s="485" t="s">
        <v>32</v>
      </c>
      <c r="I23" s="485" t="s">
        <v>33</v>
      </c>
      <c r="J23" s="485" t="s">
        <v>34</v>
      </c>
    </row>
    <row r="24" spans="1:14" x14ac:dyDescent="0.35">
      <c r="A24" s="485"/>
      <c r="B24" s="485"/>
      <c r="C24" s="485"/>
      <c r="D24" s="485" t="s">
        <v>7</v>
      </c>
      <c r="E24" s="485" t="s">
        <v>5</v>
      </c>
      <c r="F24" s="485"/>
      <c r="G24" s="485"/>
      <c r="H24" s="485"/>
      <c r="I24" s="485"/>
      <c r="J24" s="485"/>
    </row>
    <row r="25" spans="1:14" ht="57" customHeight="1" x14ac:dyDescent="0.35">
      <c r="A25" s="485"/>
      <c r="B25" s="485"/>
      <c r="C25" s="485"/>
      <c r="D25" s="485"/>
      <c r="E25" s="10" t="s">
        <v>35</v>
      </c>
      <c r="F25" s="10" t="s">
        <v>36</v>
      </c>
      <c r="G25" s="10" t="s">
        <v>37</v>
      </c>
      <c r="H25" s="485"/>
      <c r="I25" s="485"/>
      <c r="J25" s="485"/>
    </row>
    <row r="26" spans="1:14" x14ac:dyDescent="0.35">
      <c r="A26" s="10">
        <v>1</v>
      </c>
      <c r="B26" s="10">
        <v>2</v>
      </c>
      <c r="C26" s="10">
        <v>3</v>
      </c>
      <c r="D26" s="10">
        <v>4</v>
      </c>
      <c r="E26" s="10">
        <v>5</v>
      </c>
      <c r="F26" s="10">
        <v>6</v>
      </c>
      <c r="G26" s="10">
        <v>7</v>
      </c>
      <c r="H26" s="10">
        <v>8</v>
      </c>
      <c r="I26" s="10">
        <v>9</v>
      </c>
      <c r="J26" s="10">
        <v>10</v>
      </c>
    </row>
    <row r="27" spans="1:14" x14ac:dyDescent="0.35">
      <c r="A27" s="8"/>
      <c r="B27" s="8" t="s">
        <v>41</v>
      </c>
      <c r="C27" s="10">
        <v>3</v>
      </c>
      <c r="D27" s="17">
        <f t="shared" ref="D27" si="0">SUM(E27:G27)</f>
        <v>12063.889444444443</v>
      </c>
      <c r="E27" s="8">
        <v>5163.67</v>
      </c>
      <c r="F27" s="17">
        <f>192640.3/3/12</f>
        <v>5351.1194444444436</v>
      </c>
      <c r="G27" s="17">
        <v>1549.1</v>
      </c>
      <c r="H27" s="8"/>
      <c r="I27" s="8"/>
      <c r="J27" s="21">
        <f>(C27*D27*12)</f>
        <v>434300.0199999999</v>
      </c>
    </row>
    <row r="28" spans="1:14" x14ac:dyDescent="0.35">
      <c r="A28" s="8"/>
      <c r="B28" s="8"/>
      <c r="C28" s="10"/>
      <c r="D28" s="17"/>
      <c r="E28" s="8"/>
      <c r="F28" s="17"/>
      <c r="G28" s="17"/>
      <c r="H28" s="8"/>
      <c r="I28" s="8"/>
      <c r="J28" s="21"/>
    </row>
    <row r="29" spans="1:14" x14ac:dyDescent="0.35">
      <c r="A29" s="8"/>
      <c r="B29" s="8"/>
      <c r="C29" s="8"/>
      <c r="D29" s="8"/>
      <c r="E29" s="8"/>
      <c r="F29" s="8"/>
      <c r="G29" s="8"/>
      <c r="H29" s="8"/>
      <c r="I29" s="8"/>
      <c r="J29" s="8"/>
    </row>
    <row r="30" spans="1:14" x14ac:dyDescent="0.35">
      <c r="A30" s="488" t="s">
        <v>42</v>
      </c>
      <c r="B30" s="488"/>
      <c r="C30" s="8" t="s">
        <v>15</v>
      </c>
      <c r="D30" s="17">
        <f>SUM(D27:D29)</f>
        <v>12063.889444444443</v>
      </c>
      <c r="E30" s="8" t="s">
        <v>15</v>
      </c>
      <c r="F30" s="8" t="s">
        <v>15</v>
      </c>
      <c r="G30" s="8" t="s">
        <v>15</v>
      </c>
      <c r="H30" s="18" t="s">
        <v>15</v>
      </c>
      <c r="I30" s="8" t="s">
        <v>15</v>
      </c>
      <c r="J30" s="21">
        <f>SUM(J27:J29)</f>
        <v>434300.0199999999</v>
      </c>
      <c r="L30" s="104">
        <f>434300-J30</f>
        <v>-1.999999990221113E-2</v>
      </c>
      <c r="M30" s="45"/>
      <c r="N30" s="45"/>
    </row>
    <row r="31" spans="1:14" x14ac:dyDescent="0.35">
      <c r="A31" s="11"/>
    </row>
    <row r="32" spans="1:14" hidden="1" x14ac:dyDescent="0.35">
      <c r="A32" s="489" t="s">
        <v>43</v>
      </c>
      <c r="B32" s="490"/>
      <c r="C32" s="490"/>
      <c r="D32" s="490"/>
      <c r="E32" s="490"/>
      <c r="F32" s="490"/>
      <c r="G32" s="490"/>
      <c r="H32" s="490"/>
      <c r="I32" s="490"/>
      <c r="J32" s="490"/>
    </row>
    <row r="33" spans="1:10" x14ac:dyDescent="0.35">
      <c r="A33" s="11"/>
    </row>
    <row r="34" spans="1:10" ht="50" hidden="1" x14ac:dyDescent="0.35">
      <c r="A34" s="10" t="s">
        <v>28</v>
      </c>
      <c r="B34" s="10" t="s">
        <v>44</v>
      </c>
      <c r="C34" s="10" t="s">
        <v>45</v>
      </c>
      <c r="D34" s="10" t="s">
        <v>46</v>
      </c>
      <c r="E34" s="10" t="s">
        <v>47</v>
      </c>
      <c r="F34" s="10" t="s">
        <v>48</v>
      </c>
    </row>
    <row r="35" spans="1:10" hidden="1" x14ac:dyDescent="0.35">
      <c r="A35" s="10">
        <v>1</v>
      </c>
      <c r="B35" s="10">
        <v>2</v>
      </c>
      <c r="C35" s="10">
        <v>3</v>
      </c>
      <c r="D35" s="10">
        <v>4</v>
      </c>
      <c r="E35" s="10">
        <v>5</v>
      </c>
      <c r="F35" s="10">
        <v>6</v>
      </c>
    </row>
    <row r="36" spans="1:10" hidden="1" x14ac:dyDescent="0.35">
      <c r="A36" s="8"/>
      <c r="B36" s="8"/>
      <c r="C36" s="8"/>
      <c r="D36" s="8"/>
      <c r="E36" s="8"/>
      <c r="F36" s="8"/>
    </row>
    <row r="37" spans="1:10" hidden="1" x14ac:dyDescent="0.35">
      <c r="A37" s="8"/>
      <c r="B37" s="8"/>
      <c r="C37" s="8"/>
      <c r="D37" s="8"/>
      <c r="E37" s="8"/>
      <c r="F37" s="8"/>
    </row>
    <row r="38" spans="1:10" hidden="1" x14ac:dyDescent="0.35">
      <c r="A38" s="8"/>
      <c r="B38" s="19" t="s">
        <v>42</v>
      </c>
      <c r="C38" s="10" t="s">
        <v>15</v>
      </c>
      <c r="D38" s="10" t="s">
        <v>15</v>
      </c>
      <c r="E38" s="10" t="s">
        <v>15</v>
      </c>
      <c r="F38" s="8"/>
    </row>
    <row r="39" spans="1:10" hidden="1" x14ac:dyDescent="0.35">
      <c r="A39" s="11"/>
    </row>
    <row r="40" spans="1:10" hidden="1" x14ac:dyDescent="0.35">
      <c r="A40" s="483" t="s">
        <v>49</v>
      </c>
      <c r="B40" s="484"/>
      <c r="C40" s="484"/>
      <c r="D40" s="484"/>
      <c r="E40" s="484"/>
      <c r="F40" s="484"/>
      <c r="G40" s="484"/>
      <c r="H40" s="484"/>
      <c r="I40" s="484"/>
      <c r="J40" s="484"/>
    </row>
    <row r="41" spans="1:10" hidden="1" x14ac:dyDescent="0.35">
      <c r="A41" s="13"/>
    </row>
    <row r="42" spans="1:10" hidden="1" x14ac:dyDescent="0.35">
      <c r="A42" s="11"/>
    </row>
    <row r="43" spans="1:10" ht="62.5" hidden="1" x14ac:dyDescent="0.35">
      <c r="A43" s="10" t="s">
        <v>28</v>
      </c>
      <c r="B43" s="10" t="s">
        <v>44</v>
      </c>
      <c r="C43" s="10" t="s">
        <v>50</v>
      </c>
      <c r="D43" s="10" t="s">
        <v>51</v>
      </c>
      <c r="E43" s="10" t="s">
        <v>52</v>
      </c>
      <c r="F43" s="10" t="s">
        <v>48</v>
      </c>
    </row>
    <row r="44" spans="1:10" hidden="1" x14ac:dyDescent="0.35">
      <c r="A44" s="10">
        <v>1</v>
      </c>
      <c r="B44" s="10">
        <v>2</v>
      </c>
      <c r="C44" s="10">
        <v>3</v>
      </c>
      <c r="D44" s="10">
        <v>4</v>
      </c>
      <c r="E44" s="10">
        <v>5</v>
      </c>
      <c r="F44" s="10">
        <v>6</v>
      </c>
    </row>
    <row r="45" spans="1:10" hidden="1" x14ac:dyDescent="0.35">
      <c r="A45" s="8"/>
      <c r="B45" s="8"/>
      <c r="C45" s="8"/>
      <c r="D45" s="8"/>
      <c r="E45" s="8"/>
      <c r="F45" s="8"/>
    </row>
    <row r="46" spans="1:10" hidden="1" x14ac:dyDescent="0.35">
      <c r="A46" s="8"/>
      <c r="B46" s="8"/>
      <c r="C46" s="8"/>
      <c r="D46" s="8"/>
      <c r="E46" s="8"/>
      <c r="F46" s="8"/>
    </row>
    <row r="47" spans="1:10" hidden="1" x14ac:dyDescent="0.35">
      <c r="A47" s="8"/>
      <c r="B47" s="19" t="s">
        <v>42</v>
      </c>
      <c r="C47" s="10" t="s">
        <v>15</v>
      </c>
      <c r="D47" s="10" t="s">
        <v>15</v>
      </c>
      <c r="E47" s="10" t="s">
        <v>15</v>
      </c>
      <c r="F47" s="8"/>
    </row>
    <row r="48" spans="1:10" x14ac:dyDescent="0.35">
      <c r="A48" s="11"/>
    </row>
    <row r="49" spans="1:10" ht="39" customHeight="1" x14ac:dyDescent="0.35">
      <c r="A49" s="489" t="s">
        <v>53</v>
      </c>
      <c r="B49" s="490"/>
      <c r="C49" s="490"/>
      <c r="D49" s="490"/>
      <c r="E49" s="490"/>
      <c r="F49" s="490"/>
      <c r="G49" s="490"/>
      <c r="H49" s="490"/>
      <c r="I49" s="490"/>
      <c r="J49" s="490"/>
    </row>
    <row r="50" spans="1:10" x14ac:dyDescent="0.35">
      <c r="A50" s="11"/>
    </row>
    <row r="51" spans="1:10" ht="50" x14ac:dyDescent="0.35">
      <c r="A51" s="10" t="s">
        <v>28</v>
      </c>
      <c r="B51" s="10" t="s">
        <v>54</v>
      </c>
      <c r="C51" s="10" t="s">
        <v>55</v>
      </c>
      <c r="D51" s="10" t="s">
        <v>56</v>
      </c>
    </row>
    <row r="52" spans="1:10" x14ac:dyDescent="0.35">
      <c r="A52" s="10">
        <v>1</v>
      </c>
      <c r="B52" s="10">
        <v>2</v>
      </c>
      <c r="C52" s="10">
        <v>3</v>
      </c>
      <c r="D52" s="10">
        <v>4</v>
      </c>
    </row>
    <row r="53" spans="1:10" ht="25" x14ac:dyDescent="0.35">
      <c r="A53" s="10">
        <v>1</v>
      </c>
      <c r="B53" s="8" t="s">
        <v>57</v>
      </c>
      <c r="C53" s="10" t="s">
        <v>15</v>
      </c>
      <c r="D53" s="59">
        <f>D54</f>
        <v>95546.004399999976</v>
      </c>
    </row>
    <row r="54" spans="1:10" x14ac:dyDescent="0.35">
      <c r="A54" s="485" t="s">
        <v>58</v>
      </c>
      <c r="B54" s="18" t="s">
        <v>5</v>
      </c>
      <c r="C54" s="491">
        <f>J30</f>
        <v>434300.0199999999</v>
      </c>
      <c r="D54" s="493">
        <f>C54*22%</f>
        <v>95546.004399999976</v>
      </c>
    </row>
    <row r="55" spans="1:10" x14ac:dyDescent="0.35">
      <c r="A55" s="485"/>
      <c r="B55" s="18" t="s">
        <v>59</v>
      </c>
      <c r="C55" s="492"/>
      <c r="D55" s="493"/>
    </row>
    <row r="56" spans="1:10" x14ac:dyDescent="0.35">
      <c r="A56" s="10" t="s">
        <v>60</v>
      </c>
      <c r="B56" s="8" t="s">
        <v>61</v>
      </c>
      <c r="C56" s="8"/>
      <c r="D56" s="59"/>
    </row>
    <row r="57" spans="1:10" ht="50" x14ac:dyDescent="0.35">
      <c r="A57" s="10" t="s">
        <v>62</v>
      </c>
      <c r="B57" s="8" t="s">
        <v>63</v>
      </c>
      <c r="C57" s="8"/>
      <c r="D57" s="59"/>
    </row>
    <row r="58" spans="1:10" ht="37.5" x14ac:dyDescent="0.35">
      <c r="A58" s="10">
        <v>2</v>
      </c>
      <c r="B58" s="8" t="s">
        <v>64</v>
      </c>
      <c r="C58" s="10" t="s">
        <v>15</v>
      </c>
      <c r="D58" s="59">
        <f>D59+D62</f>
        <v>13463.300619999996</v>
      </c>
    </row>
    <row r="59" spans="1:10" x14ac:dyDescent="0.35">
      <c r="A59" s="485" t="s">
        <v>65</v>
      </c>
      <c r="B59" s="8" t="s">
        <v>5</v>
      </c>
      <c r="C59" s="491">
        <f>C54</f>
        <v>434300.0199999999</v>
      </c>
      <c r="D59" s="493">
        <f>C59*2.9%</f>
        <v>12594.700579999997</v>
      </c>
    </row>
    <row r="60" spans="1:10" ht="50" x14ac:dyDescent="0.35">
      <c r="A60" s="485"/>
      <c r="B60" s="8" t="s">
        <v>66</v>
      </c>
      <c r="C60" s="492"/>
      <c r="D60" s="493"/>
    </row>
    <row r="61" spans="1:10" ht="50" x14ac:dyDescent="0.35">
      <c r="A61" s="10" t="s">
        <v>67</v>
      </c>
      <c r="B61" s="8" t="s">
        <v>68</v>
      </c>
      <c r="C61" s="8"/>
      <c r="D61" s="59"/>
    </row>
    <row r="62" spans="1:10" ht="62.5" x14ac:dyDescent="0.35">
      <c r="A62" s="10" t="s">
        <v>69</v>
      </c>
      <c r="B62" s="8" t="s">
        <v>70</v>
      </c>
      <c r="C62" s="21">
        <f>C59</f>
        <v>434300.0199999999</v>
      </c>
      <c r="D62" s="59">
        <f>C62*0.2%</f>
        <v>868.60003999999981</v>
      </c>
    </row>
    <row r="63" spans="1:10" ht="72.5" x14ac:dyDescent="0.35">
      <c r="A63" s="10" t="s">
        <v>71</v>
      </c>
      <c r="B63" s="4" t="s">
        <v>72</v>
      </c>
      <c r="C63" s="8"/>
      <c r="D63" s="59"/>
    </row>
    <row r="64" spans="1:10" ht="72.5" x14ac:dyDescent="0.35">
      <c r="A64" s="10" t="s">
        <v>73</v>
      </c>
      <c r="B64" s="4" t="s">
        <v>72</v>
      </c>
      <c r="C64" s="8"/>
      <c r="D64" s="59"/>
    </row>
    <row r="65" spans="1:10" ht="50" x14ac:dyDescent="0.35">
      <c r="A65" s="10">
        <v>3</v>
      </c>
      <c r="B65" s="8" t="s">
        <v>74</v>
      </c>
      <c r="C65" s="21">
        <f>C62</f>
        <v>434300.0199999999</v>
      </c>
      <c r="D65" s="59">
        <f>C65*0.052476845</f>
        <v>22790.694833036894</v>
      </c>
    </row>
    <row r="66" spans="1:10" x14ac:dyDescent="0.35">
      <c r="A66" s="8"/>
      <c r="B66" s="19" t="s">
        <v>42</v>
      </c>
      <c r="C66" s="10" t="s">
        <v>15</v>
      </c>
      <c r="D66" s="59">
        <f>D65+D53+D58</f>
        <v>131799.99985303686</v>
      </c>
      <c r="F66" s="45">
        <f>131800-D66</f>
        <v>1.4696313883177936E-4</v>
      </c>
      <c r="G66">
        <f>F66/C65</f>
        <v>3.3839081755460062E-10</v>
      </c>
    </row>
    <row r="67" spans="1:10" x14ac:dyDescent="0.35">
      <c r="A67" s="11"/>
    </row>
    <row r="68" spans="1:10" x14ac:dyDescent="0.35">
      <c r="A68" s="22" t="s">
        <v>75</v>
      </c>
    </row>
    <row r="69" spans="1:10" x14ac:dyDescent="0.35">
      <c r="A69" s="494" t="s">
        <v>76</v>
      </c>
      <c r="B69" s="495"/>
      <c r="C69" s="495"/>
      <c r="D69" s="495"/>
      <c r="E69" s="495"/>
      <c r="F69" s="495"/>
      <c r="G69" s="495"/>
      <c r="H69" s="495"/>
      <c r="I69" s="495"/>
      <c r="J69" s="495"/>
    </row>
    <row r="70" spans="1:10" x14ac:dyDescent="0.35">
      <c r="A70" s="11"/>
    </row>
    <row r="71" spans="1:10" x14ac:dyDescent="0.35">
      <c r="A71" s="496" t="s">
        <v>77</v>
      </c>
      <c r="B71" s="497"/>
      <c r="C71" s="497"/>
      <c r="D71" s="497"/>
      <c r="E71" s="497"/>
      <c r="F71" s="497"/>
      <c r="G71" s="497"/>
      <c r="H71" s="497"/>
      <c r="I71" s="497"/>
      <c r="J71" s="497"/>
    </row>
    <row r="72" spans="1:10" x14ac:dyDescent="0.35">
      <c r="A72" s="11"/>
    </row>
    <row r="73" spans="1:10" x14ac:dyDescent="0.35">
      <c r="A73" s="13" t="s">
        <v>25</v>
      </c>
    </row>
    <row r="74" spans="1:10" x14ac:dyDescent="0.35">
      <c r="A74" s="13" t="s">
        <v>123</v>
      </c>
    </row>
    <row r="75" spans="1:10" x14ac:dyDescent="0.35">
      <c r="A75" s="11"/>
    </row>
    <row r="76" spans="1:10" ht="37.5" x14ac:dyDescent="0.35">
      <c r="A76" s="10" t="s">
        <v>28</v>
      </c>
      <c r="B76" s="10" t="s">
        <v>3</v>
      </c>
      <c r="C76" s="10" t="s">
        <v>80</v>
      </c>
      <c r="D76" s="10" t="s">
        <v>81</v>
      </c>
      <c r="E76" s="10" t="s">
        <v>82</v>
      </c>
    </row>
    <row r="77" spans="1:10" x14ac:dyDescent="0.35">
      <c r="A77" s="10">
        <v>1</v>
      </c>
      <c r="B77" s="10">
        <v>2</v>
      </c>
      <c r="C77" s="10">
        <v>3</v>
      </c>
      <c r="D77" s="10">
        <v>4</v>
      </c>
      <c r="E77" s="10">
        <v>5</v>
      </c>
    </row>
    <row r="78" spans="1:10" ht="38.5" x14ac:dyDescent="0.35">
      <c r="A78" s="102" t="s">
        <v>135</v>
      </c>
      <c r="B78" s="106" t="s">
        <v>202</v>
      </c>
      <c r="C78" s="101">
        <v>1200</v>
      </c>
      <c r="D78" s="101">
        <v>2</v>
      </c>
      <c r="E78" s="107">
        <f>C78*D78</f>
        <v>2400</v>
      </c>
    </row>
    <row r="79" spans="1:10" x14ac:dyDescent="0.35">
      <c r="A79" s="8"/>
      <c r="B79" s="8"/>
      <c r="C79" s="8"/>
      <c r="D79" s="8"/>
      <c r="E79" s="8"/>
    </row>
    <row r="80" spans="1:10" x14ac:dyDescent="0.35">
      <c r="A80" s="8"/>
      <c r="B80" s="19" t="s">
        <v>42</v>
      </c>
      <c r="C80" s="10" t="s">
        <v>15</v>
      </c>
      <c r="D80" s="10" t="s">
        <v>15</v>
      </c>
      <c r="E80" s="103">
        <f>SUM(E78)</f>
        <v>2400</v>
      </c>
    </row>
    <row r="81" spans="1:10" x14ac:dyDescent="0.35">
      <c r="A81" s="11"/>
    </row>
    <row r="82" spans="1:10" x14ac:dyDescent="0.35">
      <c r="A82" s="486" t="s">
        <v>83</v>
      </c>
      <c r="B82" s="487"/>
      <c r="C82" s="487"/>
      <c r="D82" s="487"/>
      <c r="E82" s="487"/>
      <c r="F82" s="487"/>
      <c r="G82" s="487"/>
      <c r="H82" s="487"/>
      <c r="I82" s="487"/>
      <c r="J82" s="487"/>
    </row>
    <row r="83" spans="1:10" x14ac:dyDescent="0.35">
      <c r="A83" s="13"/>
    </row>
    <row r="84" spans="1:10" x14ac:dyDescent="0.35">
      <c r="A84" s="11"/>
    </row>
    <row r="85" spans="1:10" x14ac:dyDescent="0.35">
      <c r="A85" s="13" t="s">
        <v>25</v>
      </c>
    </row>
    <row r="86" spans="1:10" x14ac:dyDescent="0.35">
      <c r="A86" s="13" t="s">
        <v>123</v>
      </c>
    </row>
    <row r="87" spans="1:10" x14ac:dyDescent="0.35">
      <c r="A87" s="11"/>
    </row>
    <row r="88" spans="1:10" ht="75" x14ac:dyDescent="0.35">
      <c r="A88" s="10" t="s">
        <v>28</v>
      </c>
      <c r="B88" s="10" t="s">
        <v>44</v>
      </c>
      <c r="C88" s="10" t="s">
        <v>84</v>
      </c>
      <c r="D88" s="10" t="s">
        <v>85</v>
      </c>
      <c r="E88" s="10" t="s">
        <v>86</v>
      </c>
    </row>
    <row r="89" spans="1:10" x14ac:dyDescent="0.35">
      <c r="A89" s="10">
        <v>1</v>
      </c>
      <c r="B89" s="10">
        <v>2</v>
      </c>
      <c r="C89" s="10">
        <v>3</v>
      </c>
      <c r="D89" s="10">
        <v>4</v>
      </c>
      <c r="E89" s="10">
        <v>5</v>
      </c>
    </row>
    <row r="90" spans="1:10" x14ac:dyDescent="0.35">
      <c r="A90" s="41">
        <v>1</v>
      </c>
      <c r="B90" s="41" t="s">
        <v>124</v>
      </c>
      <c r="C90" s="5">
        <v>8647869</v>
      </c>
      <c r="D90" s="42">
        <v>1.4999999999999999E-2</v>
      </c>
      <c r="E90" s="38">
        <f>C90*D90/1000*1000</f>
        <v>129718.03499999999</v>
      </c>
    </row>
    <row r="91" spans="1:10" x14ac:dyDescent="0.35">
      <c r="A91" s="41">
        <v>2</v>
      </c>
      <c r="B91" s="41" t="s">
        <v>125</v>
      </c>
      <c r="C91" s="43">
        <f>17781.96/1.9%</f>
        <v>935892.6315789473</v>
      </c>
      <c r="D91" s="42">
        <v>1.9E-2</v>
      </c>
      <c r="E91" s="38">
        <f>C91*D91/1000*1000</f>
        <v>17781.96</v>
      </c>
      <c r="F91" s="45"/>
    </row>
    <row r="92" spans="1:10" x14ac:dyDescent="0.35">
      <c r="A92" s="8"/>
      <c r="B92" s="19" t="s">
        <v>42</v>
      </c>
      <c r="C92" s="8"/>
      <c r="D92" s="10" t="s">
        <v>15</v>
      </c>
      <c r="E92" s="44">
        <f>SUM(E90:E91)</f>
        <v>147499.995</v>
      </c>
      <c r="G92" s="45"/>
    </row>
    <row r="93" spans="1:10" x14ac:dyDescent="0.35">
      <c r="A93" s="11"/>
    </row>
    <row r="94" spans="1:10" hidden="1" x14ac:dyDescent="0.35">
      <c r="A94" s="496" t="s">
        <v>87</v>
      </c>
      <c r="B94" s="497"/>
      <c r="C94" s="497"/>
      <c r="D94" s="497"/>
      <c r="E94" s="497"/>
      <c r="F94" s="497"/>
      <c r="G94" s="497"/>
      <c r="H94" s="497"/>
      <c r="I94" s="497"/>
      <c r="J94" s="497"/>
    </row>
    <row r="95" spans="1:10" hidden="1" x14ac:dyDescent="0.35">
      <c r="A95" s="13"/>
    </row>
    <row r="96" spans="1:10" hidden="1" x14ac:dyDescent="0.35">
      <c r="A96" s="11"/>
    </row>
    <row r="97" spans="1:10" hidden="1" x14ac:dyDescent="0.35">
      <c r="A97" s="22" t="s">
        <v>78</v>
      </c>
    </row>
    <row r="98" spans="1:10" hidden="1" x14ac:dyDescent="0.35">
      <c r="A98" s="13" t="s">
        <v>79</v>
      </c>
    </row>
    <row r="99" spans="1:10" hidden="1" x14ac:dyDescent="0.35">
      <c r="A99" s="11"/>
    </row>
    <row r="100" spans="1:10" ht="37.5" hidden="1" x14ac:dyDescent="0.35">
      <c r="A100" s="10" t="s">
        <v>28</v>
      </c>
      <c r="B100" s="10" t="s">
        <v>3</v>
      </c>
      <c r="C100" s="10" t="s">
        <v>80</v>
      </c>
      <c r="D100" s="10" t="s">
        <v>81</v>
      </c>
      <c r="E100" s="10" t="s">
        <v>82</v>
      </c>
    </row>
    <row r="101" spans="1:10" hidden="1" x14ac:dyDescent="0.35">
      <c r="A101" s="10">
        <v>1</v>
      </c>
      <c r="B101" s="10">
        <v>2</v>
      </c>
      <c r="C101" s="10">
        <v>3</v>
      </c>
      <c r="D101" s="10">
        <v>4</v>
      </c>
      <c r="E101" s="10">
        <v>5</v>
      </c>
    </row>
    <row r="102" spans="1:10" hidden="1" x14ac:dyDescent="0.35">
      <c r="A102" s="8"/>
      <c r="B102" s="8"/>
      <c r="C102" s="8"/>
      <c r="D102" s="8"/>
      <c r="E102" s="8"/>
    </row>
    <row r="103" spans="1:10" hidden="1" x14ac:dyDescent="0.35">
      <c r="A103" s="8"/>
      <c r="B103" s="8"/>
      <c r="C103" s="8"/>
      <c r="D103" s="8"/>
      <c r="E103" s="8"/>
    </row>
    <row r="104" spans="1:10" hidden="1" x14ac:dyDescent="0.35">
      <c r="A104" s="8"/>
      <c r="B104" s="19" t="s">
        <v>42</v>
      </c>
      <c r="C104" s="10" t="s">
        <v>15</v>
      </c>
      <c r="D104" s="10" t="s">
        <v>15</v>
      </c>
      <c r="E104" s="8"/>
    </row>
    <row r="105" spans="1:10" hidden="1" x14ac:dyDescent="0.35">
      <c r="A105" s="11"/>
    </row>
    <row r="106" spans="1:10" hidden="1" x14ac:dyDescent="0.35">
      <c r="A106" s="486" t="s">
        <v>88</v>
      </c>
      <c r="B106" s="487"/>
      <c r="C106" s="487"/>
      <c r="D106" s="487"/>
      <c r="E106" s="487"/>
      <c r="F106" s="487"/>
      <c r="G106" s="487"/>
      <c r="H106" s="487"/>
      <c r="I106" s="487"/>
      <c r="J106" s="487"/>
    </row>
    <row r="107" spans="1:10" hidden="1" x14ac:dyDescent="0.35">
      <c r="A107" s="13"/>
    </row>
    <row r="108" spans="1:10" hidden="1" x14ac:dyDescent="0.35">
      <c r="A108" s="11"/>
    </row>
    <row r="109" spans="1:10" hidden="1" x14ac:dyDescent="0.35">
      <c r="A109" s="13" t="s">
        <v>78</v>
      </c>
    </row>
    <row r="110" spans="1:10" hidden="1" x14ac:dyDescent="0.35">
      <c r="A110" s="13" t="s">
        <v>79</v>
      </c>
    </row>
    <row r="111" spans="1:10" hidden="1" x14ac:dyDescent="0.35">
      <c r="A111" s="11"/>
    </row>
    <row r="112" spans="1:10" ht="37.5" hidden="1" x14ac:dyDescent="0.35">
      <c r="A112" s="10" t="s">
        <v>28</v>
      </c>
      <c r="B112" s="10" t="s">
        <v>3</v>
      </c>
      <c r="C112" s="10" t="s">
        <v>80</v>
      </c>
      <c r="D112" s="10" t="s">
        <v>81</v>
      </c>
      <c r="E112" s="10" t="s">
        <v>82</v>
      </c>
    </row>
    <row r="113" spans="1:10" hidden="1" x14ac:dyDescent="0.35">
      <c r="A113" s="10">
        <v>1</v>
      </c>
      <c r="B113" s="10">
        <v>2</v>
      </c>
      <c r="C113" s="10">
        <v>3</v>
      </c>
      <c r="D113" s="10">
        <v>4</v>
      </c>
      <c r="E113" s="10">
        <v>5</v>
      </c>
    </row>
    <row r="114" spans="1:10" hidden="1" x14ac:dyDescent="0.35">
      <c r="A114" s="8"/>
      <c r="B114" s="8"/>
      <c r="C114" s="8"/>
      <c r="D114" s="8"/>
      <c r="E114" s="8"/>
    </row>
    <row r="115" spans="1:10" hidden="1" x14ac:dyDescent="0.35">
      <c r="A115" s="8"/>
      <c r="B115" s="8"/>
      <c r="C115" s="8"/>
      <c r="D115" s="8"/>
      <c r="E115" s="8"/>
    </row>
    <row r="116" spans="1:10" hidden="1" x14ac:dyDescent="0.35">
      <c r="A116" s="8"/>
      <c r="B116" s="19" t="s">
        <v>42</v>
      </c>
      <c r="C116" s="10" t="s">
        <v>15</v>
      </c>
      <c r="D116" s="10" t="s">
        <v>15</v>
      </c>
      <c r="E116" s="8"/>
    </row>
    <row r="117" spans="1:10" x14ac:dyDescent="0.35">
      <c r="A117" s="11"/>
    </row>
    <row r="118" spans="1:10" x14ac:dyDescent="0.35">
      <c r="A118" s="496" t="s">
        <v>89</v>
      </c>
      <c r="B118" s="497"/>
      <c r="C118" s="497"/>
      <c r="D118" s="497"/>
      <c r="E118" s="497"/>
      <c r="F118" s="497"/>
      <c r="G118" s="497"/>
      <c r="H118" s="497"/>
      <c r="I118" s="497"/>
      <c r="J118" s="497"/>
    </row>
    <row r="119" spans="1:10" x14ac:dyDescent="0.35">
      <c r="A119" s="13"/>
    </row>
    <row r="120" spans="1:10" x14ac:dyDescent="0.35">
      <c r="A120" s="13" t="s">
        <v>25</v>
      </c>
    </row>
    <row r="121" spans="1:10" x14ac:dyDescent="0.35">
      <c r="A121" s="13" t="s">
        <v>123</v>
      </c>
    </row>
    <row r="122" spans="1:10" x14ac:dyDescent="0.35">
      <c r="A122" s="11"/>
    </row>
    <row r="123" spans="1:10" hidden="1" x14ac:dyDescent="0.35">
      <c r="A123" s="483" t="s">
        <v>90</v>
      </c>
      <c r="B123" s="482"/>
      <c r="C123" s="482"/>
      <c r="D123" s="482"/>
      <c r="E123" s="482"/>
      <c r="F123" s="482"/>
      <c r="G123" s="482"/>
      <c r="H123" s="482"/>
      <c r="I123" s="482"/>
      <c r="J123" s="482"/>
    </row>
    <row r="124" spans="1:10" hidden="1" x14ac:dyDescent="0.35">
      <c r="A124" s="11"/>
    </row>
    <row r="125" spans="1:10" ht="37.5" hidden="1" x14ac:dyDescent="0.35">
      <c r="A125" s="10" t="s">
        <v>28</v>
      </c>
      <c r="B125" s="10" t="s">
        <v>44</v>
      </c>
      <c r="C125" s="10" t="s">
        <v>91</v>
      </c>
      <c r="D125" s="10" t="s">
        <v>92</v>
      </c>
      <c r="E125" s="10" t="s">
        <v>93</v>
      </c>
      <c r="F125" s="10" t="s">
        <v>48</v>
      </c>
    </row>
    <row r="126" spans="1:10" hidden="1" x14ac:dyDescent="0.35">
      <c r="A126" s="10">
        <v>1</v>
      </c>
      <c r="B126" s="10">
        <v>2</v>
      </c>
      <c r="C126" s="10">
        <v>3</v>
      </c>
      <c r="D126" s="10">
        <v>4</v>
      </c>
      <c r="E126" s="10">
        <v>5</v>
      </c>
      <c r="F126" s="10">
        <v>6</v>
      </c>
    </row>
    <row r="127" spans="1:10" hidden="1" x14ac:dyDescent="0.35">
      <c r="A127" s="8"/>
      <c r="B127" s="8"/>
      <c r="C127" s="8"/>
      <c r="D127" s="8"/>
      <c r="E127" s="8"/>
      <c r="F127" s="8"/>
    </row>
    <row r="128" spans="1:10" hidden="1" x14ac:dyDescent="0.35">
      <c r="A128" s="8"/>
      <c r="B128" s="8"/>
      <c r="C128" s="8"/>
      <c r="D128" s="8"/>
      <c r="E128" s="8"/>
      <c r="F128" s="8"/>
    </row>
    <row r="129" spans="1:10" hidden="1" x14ac:dyDescent="0.35">
      <c r="A129" s="8"/>
      <c r="B129" s="19" t="s">
        <v>42</v>
      </c>
      <c r="C129" s="10" t="s">
        <v>15</v>
      </c>
      <c r="D129" s="10" t="s">
        <v>15</v>
      </c>
      <c r="E129" s="10" t="s">
        <v>15</v>
      </c>
      <c r="F129" s="8"/>
    </row>
    <row r="130" spans="1:10" hidden="1" x14ac:dyDescent="0.35">
      <c r="A130" s="11"/>
    </row>
    <row r="131" spans="1:10" hidden="1" x14ac:dyDescent="0.35">
      <c r="A131" s="483" t="s">
        <v>94</v>
      </c>
      <c r="B131" s="482"/>
      <c r="C131" s="482"/>
      <c r="D131" s="482"/>
      <c r="E131" s="482"/>
      <c r="F131" s="482"/>
      <c r="G131" s="482"/>
      <c r="H131" s="482"/>
      <c r="I131" s="482"/>
      <c r="J131" s="482"/>
    </row>
    <row r="132" spans="1:10" hidden="1" x14ac:dyDescent="0.35">
      <c r="A132" s="11"/>
    </row>
    <row r="133" spans="1:10" ht="37.5" hidden="1" x14ac:dyDescent="0.35">
      <c r="A133" s="10" t="s">
        <v>28</v>
      </c>
      <c r="B133" s="10" t="s">
        <v>44</v>
      </c>
      <c r="C133" s="10" t="s">
        <v>95</v>
      </c>
      <c r="D133" s="10" t="s">
        <v>96</v>
      </c>
      <c r="E133" s="10" t="s">
        <v>97</v>
      </c>
    </row>
    <row r="134" spans="1:10" hidden="1" x14ac:dyDescent="0.35">
      <c r="A134" s="10">
        <v>1</v>
      </c>
      <c r="B134" s="10">
        <v>2</v>
      </c>
      <c r="C134" s="10">
        <v>3</v>
      </c>
      <c r="D134" s="10">
        <v>4</v>
      </c>
      <c r="E134" s="10">
        <v>5</v>
      </c>
    </row>
    <row r="135" spans="1:10" hidden="1" x14ac:dyDescent="0.35">
      <c r="A135" s="8"/>
      <c r="B135" s="8"/>
      <c r="C135" s="8"/>
      <c r="D135" s="8"/>
      <c r="E135" s="8"/>
    </row>
    <row r="136" spans="1:10" hidden="1" x14ac:dyDescent="0.35">
      <c r="A136" s="8"/>
      <c r="B136" s="8"/>
      <c r="C136" s="8"/>
      <c r="D136" s="8"/>
      <c r="E136" s="8"/>
    </row>
    <row r="137" spans="1:10" hidden="1" x14ac:dyDescent="0.35">
      <c r="A137" s="8"/>
      <c r="B137" s="19" t="s">
        <v>42</v>
      </c>
      <c r="C137" s="8"/>
      <c r="D137" s="8"/>
      <c r="E137" s="8"/>
    </row>
    <row r="138" spans="1:10" x14ac:dyDescent="0.35">
      <c r="A138" s="11"/>
    </row>
    <row r="139" spans="1:10" x14ac:dyDescent="0.35">
      <c r="A139" s="483" t="s">
        <v>98</v>
      </c>
      <c r="B139" s="482"/>
      <c r="C139" s="482"/>
      <c r="D139" s="482"/>
      <c r="E139" s="482"/>
      <c r="F139" s="482"/>
      <c r="G139" s="482"/>
      <c r="H139" s="482"/>
      <c r="I139" s="482"/>
      <c r="J139" s="482"/>
    </row>
    <row r="140" spans="1:10" x14ac:dyDescent="0.35">
      <c r="A140" s="13"/>
    </row>
    <row r="141" spans="1:10" ht="37.5" x14ac:dyDescent="0.35">
      <c r="A141" s="10" t="s">
        <v>28</v>
      </c>
      <c r="B141" s="10" t="s">
        <v>3</v>
      </c>
      <c r="C141" s="10" t="s">
        <v>99</v>
      </c>
      <c r="D141" s="10" t="s">
        <v>100</v>
      </c>
      <c r="E141" s="10" t="s">
        <v>101</v>
      </c>
      <c r="F141" s="10" t="s">
        <v>48</v>
      </c>
    </row>
    <row r="142" spans="1:10" x14ac:dyDescent="0.35">
      <c r="A142" s="7">
        <v>1</v>
      </c>
      <c r="B142" s="7">
        <v>2</v>
      </c>
      <c r="C142" s="7">
        <v>3</v>
      </c>
      <c r="D142" s="7">
        <v>4</v>
      </c>
      <c r="E142" s="7">
        <v>5</v>
      </c>
      <c r="F142" s="7">
        <v>6</v>
      </c>
    </row>
    <row r="143" spans="1:10" x14ac:dyDescent="0.35">
      <c r="A143" s="8">
        <v>1</v>
      </c>
      <c r="B143" s="46" t="s">
        <v>126</v>
      </c>
      <c r="C143" s="44">
        <f>659200/7.54</f>
        <v>87427.055702917773</v>
      </c>
      <c r="D143" s="168">
        <v>7.54</v>
      </c>
      <c r="E143" s="33" t="s">
        <v>127</v>
      </c>
      <c r="F143" s="48">
        <f>C143*D143</f>
        <v>659200</v>
      </c>
    </row>
    <row r="144" spans="1:10" x14ac:dyDescent="0.35">
      <c r="A144" s="8">
        <v>2</v>
      </c>
      <c r="B144" s="46" t="s">
        <v>128</v>
      </c>
      <c r="C144" s="44">
        <f>1520100/2357.8</f>
        <v>644.71117143099491</v>
      </c>
      <c r="D144" s="168">
        <v>2357.8000000000002</v>
      </c>
      <c r="E144" s="33" t="s">
        <v>127</v>
      </c>
      <c r="F144" s="48">
        <f>C144*D144</f>
        <v>1520100</v>
      </c>
    </row>
    <row r="145" spans="1:10" x14ac:dyDescent="0.35">
      <c r="A145" s="8">
        <v>5</v>
      </c>
      <c r="B145" s="46" t="s">
        <v>129</v>
      </c>
      <c r="C145" s="44">
        <f>81100/63.28</f>
        <v>1281.6055625790138</v>
      </c>
      <c r="D145" s="169">
        <v>30.41</v>
      </c>
      <c r="E145" s="33" t="s">
        <v>127</v>
      </c>
      <c r="F145" s="48">
        <f t="shared" ref="F145:F146" si="1">C145*D145</f>
        <v>38973.625158027811</v>
      </c>
    </row>
    <row r="146" spans="1:10" x14ac:dyDescent="0.35">
      <c r="A146" s="8">
        <v>6</v>
      </c>
      <c r="B146" s="46" t="s">
        <v>130</v>
      </c>
      <c r="C146" s="44">
        <f>81100/63.28</f>
        <v>1281.6055625790138</v>
      </c>
      <c r="D146" s="170">
        <v>32.869999999999997</v>
      </c>
      <c r="E146" s="33" t="s">
        <v>127</v>
      </c>
      <c r="F146" s="48">
        <f t="shared" si="1"/>
        <v>42126.374841972181</v>
      </c>
      <c r="I146" s="45"/>
    </row>
    <row r="147" spans="1:10" x14ac:dyDescent="0.35">
      <c r="A147" s="8"/>
      <c r="B147" s="46"/>
      <c r="C147" s="33"/>
      <c r="D147" s="33"/>
      <c r="E147" s="33"/>
      <c r="F147" s="33"/>
    </row>
    <row r="148" spans="1:10" x14ac:dyDescent="0.35">
      <c r="A148" s="8"/>
      <c r="B148" s="19" t="s">
        <v>42</v>
      </c>
      <c r="C148" s="10" t="s">
        <v>15</v>
      </c>
      <c r="D148" s="10" t="s">
        <v>15</v>
      </c>
      <c r="E148" s="10" t="s">
        <v>15</v>
      </c>
      <c r="F148" s="17">
        <f>SUM(F143:F146)</f>
        <v>2260400</v>
      </c>
    </row>
    <row r="149" spans="1:10" x14ac:dyDescent="0.35">
      <c r="A149" s="11"/>
    </row>
    <row r="150" spans="1:10" hidden="1" x14ac:dyDescent="0.35">
      <c r="A150" s="483" t="s">
        <v>102</v>
      </c>
      <c r="B150" s="482"/>
      <c r="C150" s="482"/>
      <c r="D150" s="482"/>
      <c r="E150" s="482"/>
      <c r="F150" s="482"/>
      <c r="G150" s="482"/>
      <c r="H150" s="482"/>
      <c r="I150" s="482"/>
      <c r="J150" s="482"/>
    </row>
    <row r="151" spans="1:10" hidden="1" x14ac:dyDescent="0.35">
      <c r="A151" s="11"/>
    </row>
    <row r="152" spans="1:10" ht="37.5" hidden="1" x14ac:dyDescent="0.35">
      <c r="A152" s="10" t="s">
        <v>28</v>
      </c>
      <c r="B152" s="10" t="s">
        <v>3</v>
      </c>
      <c r="C152" s="10" t="s">
        <v>103</v>
      </c>
      <c r="D152" s="10" t="s">
        <v>104</v>
      </c>
      <c r="E152" s="10" t="s">
        <v>105</v>
      </c>
    </row>
    <row r="153" spans="1:10" hidden="1" x14ac:dyDescent="0.35">
      <c r="A153" s="10">
        <v>1</v>
      </c>
      <c r="B153" s="10">
        <v>2</v>
      </c>
      <c r="C153" s="10">
        <v>3</v>
      </c>
      <c r="D153" s="10">
        <v>4</v>
      </c>
      <c r="E153" s="10">
        <v>5</v>
      </c>
    </row>
    <row r="154" spans="1:10" hidden="1" x14ac:dyDescent="0.35">
      <c r="A154" s="8"/>
      <c r="B154" s="8"/>
      <c r="C154" s="8"/>
      <c r="D154" s="8"/>
      <c r="E154" s="8"/>
    </row>
    <row r="155" spans="1:10" hidden="1" x14ac:dyDescent="0.35">
      <c r="A155" s="8"/>
      <c r="B155" s="8"/>
      <c r="C155" s="8"/>
      <c r="D155" s="8"/>
      <c r="E155" s="8"/>
    </row>
    <row r="156" spans="1:10" hidden="1" x14ac:dyDescent="0.35">
      <c r="A156" s="8"/>
      <c r="B156" s="19" t="s">
        <v>42</v>
      </c>
      <c r="C156" s="10" t="s">
        <v>15</v>
      </c>
      <c r="D156" s="10" t="s">
        <v>15</v>
      </c>
      <c r="E156" s="10" t="s">
        <v>15</v>
      </c>
    </row>
    <row r="157" spans="1:10" x14ac:dyDescent="0.35">
      <c r="A157" s="11"/>
    </row>
    <row r="158" spans="1:10" x14ac:dyDescent="0.35">
      <c r="A158" s="483" t="s">
        <v>106</v>
      </c>
      <c r="B158" s="484"/>
      <c r="C158" s="484"/>
      <c r="D158" s="484"/>
      <c r="E158" s="484"/>
      <c r="F158" s="484"/>
      <c r="G158" s="484"/>
      <c r="H158" s="484"/>
      <c r="I158" s="484"/>
      <c r="J158" s="484"/>
    </row>
    <row r="159" spans="1:10" x14ac:dyDescent="0.35">
      <c r="A159" s="13"/>
    </row>
    <row r="160" spans="1:10" ht="37.5" x14ac:dyDescent="0.35">
      <c r="A160" s="10" t="s">
        <v>28</v>
      </c>
      <c r="B160" s="10" t="s">
        <v>44</v>
      </c>
      <c r="C160" s="10" t="s">
        <v>107</v>
      </c>
      <c r="D160" s="10" t="s">
        <v>108</v>
      </c>
      <c r="E160" s="10" t="s">
        <v>109</v>
      </c>
    </row>
    <row r="161" spans="1:5" x14ac:dyDescent="0.35">
      <c r="A161" s="7">
        <v>1</v>
      </c>
      <c r="B161" s="7">
        <v>2</v>
      </c>
      <c r="C161" s="7">
        <v>3</v>
      </c>
      <c r="D161" s="7">
        <v>4</v>
      </c>
      <c r="E161" s="7">
        <v>5</v>
      </c>
    </row>
    <row r="162" spans="1:5" ht="50" x14ac:dyDescent="0.35">
      <c r="A162" s="10">
        <v>1</v>
      </c>
      <c r="B162" s="69" t="s">
        <v>176</v>
      </c>
      <c r="C162" s="65">
        <v>1</v>
      </c>
      <c r="D162" s="65">
        <v>12</v>
      </c>
      <c r="E162" s="77">
        <v>7700</v>
      </c>
    </row>
    <row r="163" spans="1:5" ht="25" x14ac:dyDescent="0.35">
      <c r="A163" s="10">
        <v>2</v>
      </c>
      <c r="B163" s="69" t="s">
        <v>177</v>
      </c>
      <c r="C163" s="65">
        <v>1</v>
      </c>
      <c r="D163" s="65">
        <v>12</v>
      </c>
      <c r="E163" s="77">
        <v>72700</v>
      </c>
    </row>
    <row r="164" spans="1:5" x14ac:dyDescent="0.35">
      <c r="A164" s="10">
        <v>3</v>
      </c>
      <c r="B164" s="70" t="s">
        <v>178</v>
      </c>
      <c r="C164" s="65">
        <v>1</v>
      </c>
      <c r="D164" s="65">
        <v>1</v>
      </c>
      <c r="E164" s="78">
        <v>11400</v>
      </c>
    </row>
    <row r="165" spans="1:5" ht="37.5" x14ac:dyDescent="0.35">
      <c r="A165" s="10">
        <v>4</v>
      </c>
      <c r="B165" s="72" t="s">
        <v>179</v>
      </c>
      <c r="C165" s="65">
        <v>1</v>
      </c>
      <c r="D165" s="65">
        <v>8</v>
      </c>
      <c r="E165" s="78">
        <v>66400</v>
      </c>
    </row>
    <row r="166" spans="1:5" x14ac:dyDescent="0.35">
      <c r="A166" s="16">
        <v>5</v>
      </c>
      <c r="B166" s="73" t="s">
        <v>180</v>
      </c>
      <c r="C166" s="65">
        <v>1</v>
      </c>
      <c r="D166" s="65">
        <v>1</v>
      </c>
      <c r="E166" s="78">
        <v>0</v>
      </c>
    </row>
    <row r="167" spans="1:5" ht="50" x14ac:dyDescent="0.35">
      <c r="A167" s="16">
        <v>6</v>
      </c>
      <c r="B167" s="69" t="s">
        <v>181</v>
      </c>
      <c r="C167" s="65">
        <v>1</v>
      </c>
      <c r="D167" s="65">
        <v>12</v>
      </c>
      <c r="E167" s="78">
        <v>12000</v>
      </c>
    </row>
    <row r="168" spans="1:5" ht="37.5" x14ac:dyDescent="0.35">
      <c r="A168" s="16">
        <v>7</v>
      </c>
      <c r="B168" s="69" t="s">
        <v>182</v>
      </c>
      <c r="C168" s="65">
        <v>1</v>
      </c>
      <c r="D168" s="65">
        <v>12</v>
      </c>
      <c r="E168" s="78">
        <v>59500</v>
      </c>
    </row>
    <row r="169" spans="1:5" x14ac:dyDescent="0.35">
      <c r="A169" s="16">
        <v>8</v>
      </c>
      <c r="B169" s="74" t="s">
        <v>183</v>
      </c>
      <c r="C169" s="65">
        <v>1</v>
      </c>
      <c r="D169" s="65">
        <v>2</v>
      </c>
      <c r="E169" s="78">
        <v>6200</v>
      </c>
    </row>
    <row r="170" spans="1:5" x14ac:dyDescent="0.35">
      <c r="A170" s="16">
        <v>9</v>
      </c>
      <c r="B170" s="73" t="s">
        <v>184</v>
      </c>
      <c r="C170" s="65">
        <v>1</v>
      </c>
      <c r="D170" s="65">
        <v>12</v>
      </c>
      <c r="E170" s="79">
        <v>64700</v>
      </c>
    </row>
    <row r="171" spans="1:5" x14ac:dyDescent="0.35">
      <c r="A171" s="16">
        <v>10</v>
      </c>
      <c r="B171" s="75" t="s">
        <v>185</v>
      </c>
      <c r="C171" s="65">
        <v>4</v>
      </c>
      <c r="D171" s="65">
        <v>1</v>
      </c>
      <c r="E171" s="78">
        <v>8300</v>
      </c>
    </row>
    <row r="172" spans="1:5" x14ac:dyDescent="0.35">
      <c r="A172" s="16">
        <v>11</v>
      </c>
      <c r="B172" s="76" t="s">
        <v>138</v>
      </c>
      <c r="C172" s="65">
        <v>10</v>
      </c>
      <c r="D172" s="65">
        <v>1</v>
      </c>
      <c r="E172" s="78">
        <v>2500</v>
      </c>
    </row>
    <row r="173" spans="1:5" x14ac:dyDescent="0.35">
      <c r="A173" s="65">
        <v>12</v>
      </c>
      <c r="B173" s="73" t="s">
        <v>186</v>
      </c>
      <c r="C173" s="65">
        <v>1</v>
      </c>
      <c r="D173" s="65">
        <v>1</v>
      </c>
      <c r="E173" s="78">
        <v>0</v>
      </c>
    </row>
    <row r="174" spans="1:5" x14ac:dyDescent="0.35">
      <c r="A174" s="65">
        <v>13</v>
      </c>
      <c r="B174" s="73" t="s">
        <v>187</v>
      </c>
      <c r="C174" s="65">
        <v>1</v>
      </c>
      <c r="D174" s="65">
        <v>1</v>
      </c>
      <c r="E174" s="78">
        <v>5400</v>
      </c>
    </row>
    <row r="175" spans="1:5" x14ac:dyDescent="0.35">
      <c r="A175" s="65">
        <v>14</v>
      </c>
      <c r="B175" s="76" t="s">
        <v>188</v>
      </c>
      <c r="C175" s="65">
        <v>2</v>
      </c>
      <c r="D175" s="65">
        <v>12</v>
      </c>
      <c r="E175" s="78">
        <v>8400</v>
      </c>
    </row>
    <row r="176" spans="1:5" x14ac:dyDescent="0.35">
      <c r="A176" s="65">
        <v>15</v>
      </c>
      <c r="B176" s="76" t="s">
        <v>139</v>
      </c>
      <c r="C176" s="65">
        <v>2</v>
      </c>
      <c r="D176" s="65">
        <v>1</v>
      </c>
      <c r="E176" s="71">
        <v>2500</v>
      </c>
    </row>
    <row r="177" spans="1:10" x14ac:dyDescent="0.35">
      <c r="A177" s="65">
        <v>16</v>
      </c>
      <c r="B177" s="76" t="s">
        <v>189</v>
      </c>
      <c r="C177" s="65">
        <v>1</v>
      </c>
      <c r="D177" s="65">
        <v>1</v>
      </c>
      <c r="E177" s="71">
        <v>25000</v>
      </c>
    </row>
    <row r="178" spans="1:10" x14ac:dyDescent="0.35">
      <c r="A178" s="65"/>
      <c r="B178" s="56"/>
      <c r="C178" s="65"/>
      <c r="D178" s="65"/>
      <c r="E178" s="44"/>
    </row>
    <row r="179" spans="1:10" x14ac:dyDescent="0.35">
      <c r="A179" s="8"/>
      <c r="B179" s="19" t="s">
        <v>42</v>
      </c>
      <c r="C179" s="10" t="s">
        <v>15</v>
      </c>
      <c r="D179" s="10" t="s">
        <v>15</v>
      </c>
      <c r="E179" s="44">
        <f>SUM(E162:E178)</f>
        <v>352700</v>
      </c>
    </row>
    <row r="180" spans="1:10" x14ac:dyDescent="0.35">
      <c r="A180" s="11"/>
    </row>
    <row r="181" spans="1:10" x14ac:dyDescent="0.35">
      <c r="A181" s="489" t="s">
        <v>110</v>
      </c>
      <c r="B181" s="490"/>
      <c r="C181" s="490"/>
      <c r="D181" s="490"/>
      <c r="E181" s="490"/>
      <c r="F181" s="490"/>
      <c r="G181" s="490"/>
      <c r="H181" s="490"/>
      <c r="I181" s="490"/>
      <c r="J181" s="490"/>
    </row>
    <row r="182" spans="1:10" x14ac:dyDescent="0.35">
      <c r="A182" s="13"/>
    </row>
    <row r="183" spans="1:10" ht="25" x14ac:dyDescent="0.35">
      <c r="A183" s="10" t="s">
        <v>28</v>
      </c>
      <c r="B183" s="10" t="s">
        <v>44</v>
      </c>
      <c r="C183" s="10" t="s">
        <v>111</v>
      </c>
      <c r="D183" s="10" t="s">
        <v>112</v>
      </c>
    </row>
    <row r="184" spans="1:10" x14ac:dyDescent="0.35">
      <c r="A184" s="7">
        <v>1</v>
      </c>
      <c r="B184" s="7">
        <v>2</v>
      </c>
      <c r="C184" s="7">
        <v>3</v>
      </c>
      <c r="D184" s="7">
        <v>4</v>
      </c>
    </row>
    <row r="185" spans="1:10" ht="50" x14ac:dyDescent="0.35">
      <c r="A185" s="10">
        <v>1</v>
      </c>
      <c r="B185" s="80" t="s">
        <v>190</v>
      </c>
      <c r="C185" s="65">
        <v>1</v>
      </c>
      <c r="D185" s="83">
        <v>5500</v>
      </c>
    </row>
    <row r="186" spans="1:10" x14ac:dyDescent="0.35">
      <c r="A186" s="10">
        <v>2</v>
      </c>
      <c r="B186" s="81" t="s">
        <v>191</v>
      </c>
      <c r="C186" s="65">
        <v>1</v>
      </c>
      <c r="D186" s="77">
        <v>13700</v>
      </c>
    </row>
    <row r="187" spans="1:10" ht="37.5" x14ac:dyDescent="0.35">
      <c r="A187" s="10">
        <v>3</v>
      </c>
      <c r="B187" s="80" t="s">
        <v>192</v>
      </c>
      <c r="C187" s="65">
        <v>2</v>
      </c>
      <c r="D187" s="77">
        <v>75700</v>
      </c>
    </row>
    <row r="188" spans="1:10" ht="50" x14ac:dyDescent="0.35">
      <c r="A188" s="10">
        <v>4</v>
      </c>
      <c r="B188" s="82" t="s">
        <v>193</v>
      </c>
      <c r="C188" s="28">
        <v>1</v>
      </c>
      <c r="D188" s="77">
        <v>11700</v>
      </c>
    </row>
    <row r="189" spans="1:10" ht="62.5" x14ac:dyDescent="0.35">
      <c r="A189" s="10">
        <v>5</v>
      </c>
      <c r="B189" s="82" t="s">
        <v>194</v>
      </c>
      <c r="C189" s="28">
        <v>1</v>
      </c>
      <c r="D189" s="77">
        <v>18000</v>
      </c>
    </row>
    <row r="190" spans="1:10" x14ac:dyDescent="0.35">
      <c r="A190" s="98">
        <v>6</v>
      </c>
      <c r="B190" s="74" t="s">
        <v>201</v>
      </c>
      <c r="C190" s="98">
        <v>1</v>
      </c>
      <c r="D190" s="77">
        <v>18400</v>
      </c>
    </row>
    <row r="191" spans="1:10" ht="25" x14ac:dyDescent="0.35">
      <c r="A191" s="98">
        <v>7</v>
      </c>
      <c r="B191" s="171" t="s">
        <v>266</v>
      </c>
      <c r="C191" s="5">
        <v>1</v>
      </c>
      <c r="D191" s="77">
        <v>3700</v>
      </c>
    </row>
    <row r="192" spans="1:10" x14ac:dyDescent="0.35">
      <c r="A192" s="10"/>
      <c r="B192" s="27"/>
      <c r="C192" s="28"/>
      <c r="D192" s="49"/>
    </row>
    <row r="193" spans="1:10" x14ac:dyDescent="0.35">
      <c r="A193" s="10"/>
      <c r="B193" s="50" t="s">
        <v>42</v>
      </c>
      <c r="C193" s="28" t="s">
        <v>15</v>
      </c>
      <c r="D193" s="31">
        <f>SUM(D185:D192)</f>
        <v>146700</v>
      </c>
    </row>
    <row r="194" spans="1:10" x14ac:dyDescent="0.35">
      <c r="A194" s="11"/>
    </row>
    <row r="195" spans="1:10" x14ac:dyDescent="0.35">
      <c r="A195" s="489" t="s">
        <v>113</v>
      </c>
      <c r="B195" s="490"/>
      <c r="C195" s="490"/>
      <c r="D195" s="490"/>
      <c r="E195" s="490"/>
      <c r="F195" s="490"/>
      <c r="G195" s="490"/>
      <c r="H195" s="490"/>
      <c r="I195" s="490"/>
      <c r="J195" s="490"/>
    </row>
    <row r="196" spans="1:10" x14ac:dyDescent="0.35">
      <c r="A196" s="13"/>
    </row>
    <row r="197" spans="1:10" ht="37.5" x14ac:dyDescent="0.35">
      <c r="A197" s="10" t="s">
        <v>28</v>
      </c>
      <c r="B197" s="10" t="s">
        <v>44</v>
      </c>
      <c r="C197" s="10" t="s">
        <v>103</v>
      </c>
      <c r="D197" s="10" t="s">
        <v>114</v>
      </c>
      <c r="E197" s="10" t="s">
        <v>115</v>
      </c>
    </row>
    <row r="198" spans="1:10" x14ac:dyDescent="0.35">
      <c r="A198" s="8"/>
      <c r="B198" s="7">
        <v>1</v>
      </c>
      <c r="C198" s="7">
        <v>2</v>
      </c>
      <c r="D198" s="7">
        <v>3</v>
      </c>
      <c r="E198" s="7">
        <v>4</v>
      </c>
    </row>
    <row r="199" spans="1:10" x14ac:dyDescent="0.35">
      <c r="A199" s="6">
        <v>2</v>
      </c>
      <c r="B199" s="52" t="s">
        <v>140</v>
      </c>
      <c r="C199" s="54">
        <v>2</v>
      </c>
      <c r="D199" s="54">
        <v>635</v>
      </c>
      <c r="E199" s="100">
        <f t="shared" ref="E199:E206" si="2">C199*D199</f>
        <v>1270</v>
      </c>
    </row>
    <row r="200" spans="1:10" x14ac:dyDescent="0.35">
      <c r="A200" s="6">
        <v>2</v>
      </c>
      <c r="B200" s="52" t="s">
        <v>141</v>
      </c>
      <c r="C200" s="54">
        <v>30</v>
      </c>
      <c r="D200" s="54">
        <v>30</v>
      </c>
      <c r="E200" s="100">
        <f t="shared" si="2"/>
        <v>900</v>
      </c>
    </row>
    <row r="201" spans="1:10" x14ac:dyDescent="0.35">
      <c r="A201" s="6">
        <v>3</v>
      </c>
      <c r="B201" s="52" t="s">
        <v>142</v>
      </c>
      <c r="C201" s="54">
        <v>30</v>
      </c>
      <c r="D201" s="54">
        <v>12</v>
      </c>
      <c r="E201" s="100">
        <f t="shared" si="2"/>
        <v>360</v>
      </c>
    </row>
    <row r="202" spans="1:10" x14ac:dyDescent="0.35">
      <c r="A202" s="6">
        <v>4</v>
      </c>
      <c r="B202" s="52" t="s">
        <v>143</v>
      </c>
      <c r="C202" s="54">
        <v>10</v>
      </c>
      <c r="D202" s="54">
        <v>106</v>
      </c>
      <c r="E202" s="100">
        <f t="shared" si="2"/>
        <v>1060</v>
      </c>
    </row>
    <row r="203" spans="1:10" x14ac:dyDescent="0.35">
      <c r="A203" s="6">
        <v>5</v>
      </c>
      <c r="B203" s="52" t="s">
        <v>144</v>
      </c>
      <c r="C203" s="54">
        <v>15</v>
      </c>
      <c r="D203" s="54">
        <v>35</v>
      </c>
      <c r="E203" s="100">
        <f t="shared" si="2"/>
        <v>525</v>
      </c>
    </row>
    <row r="204" spans="1:10" x14ac:dyDescent="0.35">
      <c r="A204" s="6">
        <v>6</v>
      </c>
      <c r="B204" s="52" t="s">
        <v>145</v>
      </c>
      <c r="C204" s="54">
        <v>150</v>
      </c>
      <c r="D204" s="54">
        <v>28</v>
      </c>
      <c r="E204" s="100">
        <f t="shared" si="2"/>
        <v>4200</v>
      </c>
    </row>
    <row r="205" spans="1:10" x14ac:dyDescent="0.35">
      <c r="A205" s="6">
        <v>7</v>
      </c>
      <c r="B205" s="52" t="s">
        <v>146</v>
      </c>
      <c r="C205" s="54">
        <v>47</v>
      </c>
      <c r="D205" s="55">
        <f>2345/47</f>
        <v>49.893617021276597</v>
      </c>
      <c r="E205" s="100">
        <f t="shared" si="2"/>
        <v>2345</v>
      </c>
    </row>
    <row r="206" spans="1:10" x14ac:dyDescent="0.35">
      <c r="A206" s="6">
        <v>8</v>
      </c>
      <c r="B206" s="52" t="s">
        <v>147</v>
      </c>
      <c r="C206" s="62">
        <v>20</v>
      </c>
      <c r="D206" s="62">
        <v>12</v>
      </c>
      <c r="E206" s="100">
        <f t="shared" si="2"/>
        <v>240</v>
      </c>
    </row>
    <row r="207" spans="1:10" x14ac:dyDescent="0.35">
      <c r="A207" s="6"/>
      <c r="B207" s="84" t="s">
        <v>42</v>
      </c>
      <c r="C207" s="62"/>
      <c r="D207" s="62"/>
      <c r="E207" s="105">
        <f>SUM(E199:E206)</f>
        <v>10900</v>
      </c>
      <c r="F207" s="45"/>
    </row>
    <row r="208" spans="1:10" x14ac:dyDescent="0.35">
      <c r="A208" s="6"/>
      <c r="B208" s="53" t="s">
        <v>148</v>
      </c>
      <c r="C208" s="99"/>
      <c r="D208" s="99"/>
      <c r="E208" s="99">
        <f t="shared" ref="E208:E234" si="3">C208*D208</f>
        <v>0</v>
      </c>
    </row>
    <row r="209" spans="1:7" x14ac:dyDescent="0.35">
      <c r="A209" s="6">
        <v>1</v>
      </c>
      <c r="B209" s="52" t="s">
        <v>149</v>
      </c>
      <c r="C209" s="98">
        <v>20</v>
      </c>
      <c r="D209" s="44">
        <v>200</v>
      </c>
      <c r="E209" s="100">
        <f t="shared" si="3"/>
        <v>4000</v>
      </c>
    </row>
    <row r="210" spans="1:7" x14ac:dyDescent="0.35">
      <c r="A210" s="6"/>
      <c r="B210" s="84" t="s">
        <v>42</v>
      </c>
      <c r="C210" s="98"/>
      <c r="D210" s="98"/>
      <c r="E210" s="85">
        <f>E209</f>
        <v>4000</v>
      </c>
      <c r="F210" s="172">
        <f>E210+E207</f>
        <v>14900</v>
      </c>
      <c r="G210" s="172">
        <v>346</v>
      </c>
    </row>
    <row r="211" spans="1:7" x14ac:dyDescent="0.35">
      <c r="A211" s="6">
        <v>1</v>
      </c>
      <c r="B211" s="52" t="s">
        <v>151</v>
      </c>
      <c r="C211" s="54">
        <v>1</v>
      </c>
      <c r="D211" s="54">
        <v>30.5</v>
      </c>
      <c r="E211" s="99">
        <f t="shared" si="3"/>
        <v>30.5</v>
      </c>
      <c r="F211" s="173"/>
      <c r="G211" s="172"/>
    </row>
    <row r="212" spans="1:7" x14ac:dyDescent="0.35">
      <c r="A212" s="6">
        <v>2</v>
      </c>
      <c r="B212" s="52" t="s">
        <v>152</v>
      </c>
      <c r="C212" s="54">
        <v>2</v>
      </c>
      <c r="D212" s="54">
        <v>24.7</v>
      </c>
      <c r="E212" s="99">
        <f t="shared" si="3"/>
        <v>49.4</v>
      </c>
      <c r="F212" s="172"/>
      <c r="G212" s="172"/>
    </row>
    <row r="213" spans="1:7" x14ac:dyDescent="0.35">
      <c r="A213" s="6">
        <v>3</v>
      </c>
      <c r="B213" s="52" t="s">
        <v>153</v>
      </c>
      <c r="C213" s="54">
        <v>1</v>
      </c>
      <c r="D213" s="54">
        <v>61</v>
      </c>
      <c r="E213" s="99">
        <f t="shared" si="3"/>
        <v>61</v>
      </c>
      <c r="F213" s="172"/>
      <c r="G213" s="172"/>
    </row>
    <row r="214" spans="1:7" x14ac:dyDescent="0.35">
      <c r="A214" s="6">
        <v>4</v>
      </c>
      <c r="B214" s="52" t="s">
        <v>154</v>
      </c>
      <c r="C214" s="54">
        <v>1</v>
      </c>
      <c r="D214" s="54">
        <v>138.1</v>
      </c>
      <c r="E214" s="99">
        <f t="shared" si="3"/>
        <v>138.1</v>
      </c>
      <c r="F214" s="172"/>
      <c r="G214" s="172"/>
    </row>
    <row r="215" spans="1:7" x14ac:dyDescent="0.35">
      <c r="A215" s="6">
        <v>5</v>
      </c>
      <c r="B215" s="52" t="s">
        <v>155</v>
      </c>
      <c r="C215" s="54">
        <v>1</v>
      </c>
      <c r="D215" s="54">
        <v>82.7</v>
      </c>
      <c r="E215" s="99">
        <f t="shared" si="3"/>
        <v>82.7</v>
      </c>
      <c r="F215" s="172"/>
      <c r="G215" s="172"/>
    </row>
    <row r="216" spans="1:7" x14ac:dyDescent="0.35">
      <c r="A216" s="6">
        <v>6</v>
      </c>
      <c r="B216" s="52" t="s">
        <v>156</v>
      </c>
      <c r="C216" s="54">
        <v>1</v>
      </c>
      <c r="D216" s="54">
        <v>24.5</v>
      </c>
      <c r="E216" s="99">
        <f t="shared" si="3"/>
        <v>24.5</v>
      </c>
      <c r="F216" s="172"/>
      <c r="G216" s="172"/>
    </row>
    <row r="217" spans="1:7" x14ac:dyDescent="0.35">
      <c r="A217" s="6">
        <v>7</v>
      </c>
      <c r="B217" s="52" t="s">
        <v>157</v>
      </c>
      <c r="C217" s="54">
        <v>1</v>
      </c>
      <c r="D217" s="54">
        <v>222.3</v>
      </c>
      <c r="E217" s="99">
        <f t="shared" si="3"/>
        <v>222.3</v>
      </c>
      <c r="F217" s="172"/>
      <c r="G217" s="172"/>
    </row>
    <row r="218" spans="1:7" x14ac:dyDescent="0.35">
      <c r="A218" s="6">
        <v>8</v>
      </c>
      <c r="B218" s="52" t="s">
        <v>158</v>
      </c>
      <c r="C218" s="54">
        <v>1</v>
      </c>
      <c r="D218" s="54">
        <v>84.5</v>
      </c>
      <c r="E218" s="99">
        <f t="shared" si="3"/>
        <v>84.5</v>
      </c>
      <c r="F218" s="172"/>
      <c r="G218" s="172"/>
    </row>
    <row r="219" spans="1:7" x14ac:dyDescent="0.35">
      <c r="A219" s="6">
        <v>9</v>
      </c>
      <c r="B219" s="52" t="s">
        <v>159</v>
      </c>
      <c r="C219" s="54">
        <v>1</v>
      </c>
      <c r="D219" s="54">
        <v>22.4</v>
      </c>
      <c r="E219" s="99">
        <f t="shared" si="3"/>
        <v>22.4</v>
      </c>
      <c r="F219" s="172"/>
      <c r="G219" s="172"/>
    </row>
    <row r="220" spans="1:7" x14ac:dyDescent="0.35">
      <c r="A220" s="6">
        <v>10</v>
      </c>
      <c r="B220" s="52" t="s">
        <v>160</v>
      </c>
      <c r="C220" s="54">
        <v>1</v>
      </c>
      <c r="D220" s="54">
        <v>27.65</v>
      </c>
      <c r="E220" s="99">
        <f t="shared" si="3"/>
        <v>27.65</v>
      </c>
      <c r="F220" s="172"/>
      <c r="G220" s="172"/>
    </row>
    <row r="221" spans="1:7" x14ac:dyDescent="0.35">
      <c r="A221" s="6">
        <v>11</v>
      </c>
      <c r="B221" s="52" t="s">
        <v>161</v>
      </c>
      <c r="C221" s="54">
        <v>2</v>
      </c>
      <c r="D221" s="54">
        <v>13.36</v>
      </c>
      <c r="E221" s="99">
        <f t="shared" si="3"/>
        <v>26.72</v>
      </c>
      <c r="F221" s="172"/>
      <c r="G221" s="172"/>
    </row>
    <row r="222" spans="1:7" x14ac:dyDescent="0.35">
      <c r="A222" s="6">
        <v>12</v>
      </c>
      <c r="B222" s="52" t="s">
        <v>162</v>
      </c>
      <c r="C222" s="54">
        <v>3</v>
      </c>
      <c r="D222" s="54">
        <v>8.9499999999999993</v>
      </c>
      <c r="E222" s="99">
        <f t="shared" si="3"/>
        <v>26.849999999999998</v>
      </c>
      <c r="F222" s="172"/>
      <c r="G222" s="172"/>
    </row>
    <row r="223" spans="1:7" x14ac:dyDescent="0.35">
      <c r="A223" s="6">
        <v>13</v>
      </c>
      <c r="B223" s="52" t="s">
        <v>163</v>
      </c>
      <c r="C223" s="54">
        <v>2</v>
      </c>
      <c r="D223" s="54">
        <v>41.49</v>
      </c>
      <c r="E223" s="99">
        <f t="shared" si="3"/>
        <v>82.98</v>
      </c>
      <c r="F223" s="172"/>
      <c r="G223" s="172"/>
    </row>
    <row r="224" spans="1:7" x14ac:dyDescent="0.35">
      <c r="A224" s="6">
        <v>14</v>
      </c>
      <c r="B224" s="52" t="s">
        <v>164</v>
      </c>
      <c r="C224" s="54">
        <v>50</v>
      </c>
      <c r="D224" s="54">
        <v>5.26</v>
      </c>
      <c r="E224" s="99">
        <f t="shared" si="3"/>
        <v>263</v>
      </c>
      <c r="F224" s="172"/>
      <c r="G224" s="172"/>
    </row>
    <row r="225" spans="1:7" x14ac:dyDescent="0.35">
      <c r="A225" s="6">
        <v>15</v>
      </c>
      <c r="B225" s="52" t="s">
        <v>165</v>
      </c>
      <c r="C225" s="54">
        <v>27</v>
      </c>
      <c r="D225" s="54">
        <v>5.95</v>
      </c>
      <c r="E225" s="99">
        <f t="shared" si="3"/>
        <v>160.65</v>
      </c>
      <c r="F225" s="172"/>
      <c r="G225" s="172"/>
    </row>
    <row r="226" spans="1:7" x14ac:dyDescent="0.35">
      <c r="A226" s="6">
        <v>16</v>
      </c>
      <c r="B226" s="52" t="s">
        <v>166</v>
      </c>
      <c r="C226" s="54">
        <v>3</v>
      </c>
      <c r="D226" s="54">
        <v>39.450000000000003</v>
      </c>
      <c r="E226" s="99">
        <f t="shared" si="3"/>
        <v>118.35000000000001</v>
      </c>
      <c r="F226" s="172"/>
      <c r="G226" s="172"/>
    </row>
    <row r="227" spans="1:7" x14ac:dyDescent="0.35">
      <c r="A227" s="6">
        <v>17</v>
      </c>
      <c r="B227" s="52" t="s">
        <v>167</v>
      </c>
      <c r="C227" s="54">
        <v>3</v>
      </c>
      <c r="D227" s="54">
        <v>8.8000000000000007</v>
      </c>
      <c r="E227" s="99">
        <f t="shared" si="3"/>
        <v>26.400000000000002</v>
      </c>
      <c r="F227" s="172"/>
      <c r="G227" s="172"/>
    </row>
    <row r="228" spans="1:7" x14ac:dyDescent="0.35">
      <c r="A228" s="6">
        <v>18</v>
      </c>
      <c r="B228" s="52" t="s">
        <v>168</v>
      </c>
      <c r="C228" s="54">
        <v>3</v>
      </c>
      <c r="D228" s="54">
        <v>27.05</v>
      </c>
      <c r="E228" s="99">
        <f t="shared" si="3"/>
        <v>81.150000000000006</v>
      </c>
      <c r="F228" s="172"/>
      <c r="G228" s="172"/>
    </row>
    <row r="229" spans="1:7" x14ac:dyDescent="0.35">
      <c r="A229" s="6">
        <v>19</v>
      </c>
      <c r="B229" s="52" t="s">
        <v>169</v>
      </c>
      <c r="C229" s="54">
        <v>3</v>
      </c>
      <c r="D229" s="54">
        <v>24.6</v>
      </c>
      <c r="E229" s="99">
        <f t="shared" si="3"/>
        <v>73.800000000000011</v>
      </c>
      <c r="F229" s="172"/>
      <c r="G229" s="172"/>
    </row>
    <row r="230" spans="1:7" x14ac:dyDescent="0.35">
      <c r="A230" s="6">
        <v>20</v>
      </c>
      <c r="B230" s="52" t="s">
        <v>170</v>
      </c>
      <c r="C230" s="54">
        <v>3</v>
      </c>
      <c r="D230" s="54">
        <v>59.7</v>
      </c>
      <c r="E230" s="99">
        <f t="shared" si="3"/>
        <v>179.10000000000002</v>
      </c>
      <c r="F230" s="172"/>
      <c r="G230" s="172"/>
    </row>
    <row r="231" spans="1:7" x14ac:dyDescent="0.35">
      <c r="A231" s="6">
        <v>21</v>
      </c>
      <c r="B231" s="52" t="s">
        <v>171</v>
      </c>
      <c r="C231" s="54">
        <v>2</v>
      </c>
      <c r="D231" s="54">
        <v>116.35</v>
      </c>
      <c r="E231" s="99">
        <f t="shared" si="3"/>
        <v>232.7</v>
      </c>
      <c r="F231" s="172"/>
      <c r="G231" s="172"/>
    </row>
    <row r="232" spans="1:7" x14ac:dyDescent="0.35">
      <c r="A232" s="6">
        <v>22</v>
      </c>
      <c r="B232" s="52" t="s">
        <v>172</v>
      </c>
      <c r="C232" s="54">
        <v>3</v>
      </c>
      <c r="D232" s="54">
        <v>3.2</v>
      </c>
      <c r="E232" s="99">
        <f t="shared" si="3"/>
        <v>9.6000000000000014</v>
      </c>
      <c r="F232" s="172"/>
      <c r="G232" s="172"/>
    </row>
    <row r="233" spans="1:7" x14ac:dyDescent="0.35">
      <c r="A233" s="6">
        <v>23</v>
      </c>
      <c r="B233" s="52" t="s">
        <v>173</v>
      </c>
      <c r="C233" s="54">
        <v>2</v>
      </c>
      <c r="D233" s="54">
        <v>183.7</v>
      </c>
      <c r="E233" s="99">
        <f t="shared" si="3"/>
        <v>367.4</v>
      </c>
      <c r="F233" s="172"/>
      <c r="G233" s="172"/>
    </row>
    <row r="234" spans="1:7" x14ac:dyDescent="0.35">
      <c r="A234" s="6">
        <v>24</v>
      </c>
      <c r="B234" s="52" t="s">
        <v>174</v>
      </c>
      <c r="C234" s="54">
        <v>2</v>
      </c>
      <c r="D234" s="55">
        <f>8.25/2</f>
        <v>4.125</v>
      </c>
      <c r="E234" s="99">
        <f t="shared" si="3"/>
        <v>8.25</v>
      </c>
      <c r="F234" s="172"/>
      <c r="G234" s="172"/>
    </row>
    <row r="235" spans="1:7" x14ac:dyDescent="0.35">
      <c r="A235" s="6"/>
      <c r="B235" s="84" t="s">
        <v>42</v>
      </c>
      <c r="C235" s="86"/>
      <c r="D235" s="87"/>
      <c r="E235" s="87">
        <f>SUM(E211:E234)</f>
        <v>2400</v>
      </c>
      <c r="F235" s="172">
        <f>SUM(E211:E234)</f>
        <v>2400</v>
      </c>
      <c r="G235" s="172">
        <v>341</v>
      </c>
    </row>
    <row r="236" spans="1:7" x14ac:dyDescent="0.35">
      <c r="A236" s="6"/>
      <c r="B236" s="84"/>
      <c r="C236" s="86"/>
      <c r="D236" s="87"/>
      <c r="E236" s="87"/>
      <c r="F236" s="172"/>
      <c r="G236" s="172"/>
    </row>
    <row r="237" spans="1:7" x14ac:dyDescent="0.35">
      <c r="A237" s="6">
        <v>25</v>
      </c>
      <c r="B237" s="174" t="s">
        <v>267</v>
      </c>
      <c r="C237" s="175">
        <v>1</v>
      </c>
      <c r="D237" s="176">
        <v>32900</v>
      </c>
      <c r="E237" s="85">
        <f t="shared" ref="E237" si="4">C237*D237</f>
        <v>32900</v>
      </c>
      <c r="F237" s="172">
        <f>E237</f>
        <v>32900</v>
      </c>
      <c r="G237" s="172">
        <v>310</v>
      </c>
    </row>
    <row r="238" spans="1:7" x14ac:dyDescent="0.35">
      <c r="A238" s="6"/>
      <c r="B238" s="6"/>
      <c r="C238" s="6"/>
      <c r="D238" s="40"/>
      <c r="E238" s="40">
        <f t="shared" ref="E238" si="5">C238*D238</f>
        <v>0</v>
      </c>
      <c r="F238" s="172"/>
      <c r="G238" s="172"/>
    </row>
    <row r="239" spans="1:7" x14ac:dyDescent="0.35">
      <c r="A239" s="6"/>
      <c r="B239" s="6" t="s">
        <v>42</v>
      </c>
      <c r="C239" s="6"/>
      <c r="D239" s="6" t="s">
        <v>15</v>
      </c>
      <c r="E239" s="40">
        <f>E235+E210+E207+E237</f>
        <v>50200</v>
      </c>
      <c r="F239" s="172">
        <f>SUM(F235+F210+F237)</f>
        <v>50200</v>
      </c>
      <c r="G239" s="172"/>
    </row>
  </sheetData>
  <mergeCells count="34">
    <mergeCell ref="A150:J150"/>
    <mergeCell ref="A158:J158"/>
    <mergeCell ref="A181:J181"/>
    <mergeCell ref="A195:J195"/>
    <mergeCell ref="A94:J94"/>
    <mergeCell ref="A106:J106"/>
    <mergeCell ref="A118:J118"/>
    <mergeCell ref="A123:J123"/>
    <mergeCell ref="A131:J131"/>
    <mergeCell ref="A139:J139"/>
    <mergeCell ref="A82:J82"/>
    <mergeCell ref="E24:G24"/>
    <mergeCell ref="A30:B30"/>
    <mergeCell ref="A32:J32"/>
    <mergeCell ref="A40:J40"/>
    <mergeCell ref="A49:J49"/>
    <mergeCell ref="A54:A55"/>
    <mergeCell ref="C54:C55"/>
    <mergeCell ref="D54:D55"/>
    <mergeCell ref="A59:A60"/>
    <mergeCell ref="C59:C60"/>
    <mergeCell ref="D59:D60"/>
    <mergeCell ref="A69:J69"/>
    <mergeCell ref="A71:J71"/>
    <mergeCell ref="A6:I6"/>
    <mergeCell ref="A21:J21"/>
    <mergeCell ref="A23:A25"/>
    <mergeCell ref="B23:B25"/>
    <mergeCell ref="C23:C25"/>
    <mergeCell ref="D23:G23"/>
    <mergeCell ref="H23:H25"/>
    <mergeCell ref="I23:I25"/>
    <mergeCell ref="J23:J25"/>
    <mergeCell ref="D24:D25"/>
  </mergeCells>
  <hyperlinks>
    <hyperlink ref="A7" r:id="rId1" display="consultantplus://offline/ref=0F40E7BB26451C12492B4EE999FF440CA68FF2B663E7B1FF39F1609F36278DFFAC49D49C8BAE0C53EB5F3AiAzCI"/>
    <hyperlink ref="A69" r:id="rId2" display="consultantplus://offline/ref=0F40E7BB26451C12492B50E48F931904A283AEBF65E4E6A064F737C0i6z6I"/>
    <hyperlink ref="B63" location="Par1140" display="Par1140"/>
    <hyperlink ref="B64" location="Par1140" display="Par1140"/>
  </hyperlinks>
  <pageMargins left="0" right="0" top="0" bottom="0" header="0.31496062992125984" footer="0.31496062992125984"/>
  <pageSetup paperSize="9" scale="80"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3"/>
  <sheetViews>
    <sheetView topLeftCell="A154" workbookViewId="0">
      <selection activeCell="B176" sqref="B176:D176"/>
    </sheetView>
  </sheetViews>
  <sheetFormatPr defaultRowHeight="14.5" x14ac:dyDescent="0.35"/>
  <cols>
    <col min="1" max="1" width="5" customWidth="1"/>
    <col min="2" max="2" width="26.81640625" customWidth="1"/>
    <col min="3" max="3" width="16" customWidth="1"/>
    <col min="4" max="4" width="11.453125" customWidth="1"/>
    <col min="5" max="5" width="15" customWidth="1"/>
    <col min="6" max="6" width="12.26953125" customWidth="1"/>
    <col min="7" max="7" width="12.81640625" customWidth="1"/>
    <col min="8" max="8" width="13.7265625" customWidth="1"/>
    <col min="9" max="9" width="9.81640625" customWidth="1"/>
    <col min="10" max="10" width="16.54296875" customWidth="1"/>
  </cols>
  <sheetData>
    <row r="1" spans="1:9" x14ac:dyDescent="0.35">
      <c r="I1" s="1" t="s">
        <v>16</v>
      </c>
    </row>
    <row r="2" spans="1:9" x14ac:dyDescent="0.35">
      <c r="I2" s="1" t="s">
        <v>12</v>
      </c>
    </row>
    <row r="3" spans="1:9" x14ac:dyDescent="0.35">
      <c r="I3" s="1" t="s">
        <v>17</v>
      </c>
    </row>
    <row r="4" spans="1:9" x14ac:dyDescent="0.35">
      <c r="I4" s="1" t="s">
        <v>13</v>
      </c>
    </row>
    <row r="5" spans="1:9" x14ac:dyDescent="0.35">
      <c r="A5" s="63"/>
    </row>
    <row r="6" spans="1:9" x14ac:dyDescent="0.35">
      <c r="A6" s="481" t="s">
        <v>18</v>
      </c>
      <c r="B6" s="482"/>
      <c r="C6" s="482"/>
      <c r="D6" s="482"/>
      <c r="E6" s="482"/>
      <c r="F6" s="482"/>
      <c r="G6" s="482"/>
      <c r="H6" s="482"/>
      <c r="I6" s="482"/>
    </row>
    <row r="7" spans="1:9" x14ac:dyDescent="0.35">
      <c r="A7" s="12" t="s">
        <v>19</v>
      </c>
    </row>
    <row r="8" spans="1:9" x14ac:dyDescent="0.35">
      <c r="A8" s="13" t="s">
        <v>20</v>
      </c>
    </row>
    <row r="9" spans="1:9" x14ac:dyDescent="0.35">
      <c r="A9" s="11"/>
    </row>
    <row r="10" spans="1:9" x14ac:dyDescent="0.35">
      <c r="A10" s="13"/>
      <c r="E10" s="13"/>
    </row>
    <row r="11" spans="1:9" x14ac:dyDescent="0.35">
      <c r="A11" s="11"/>
    </row>
    <row r="12" spans="1:9" x14ac:dyDescent="0.35">
      <c r="A12" s="13"/>
      <c r="D12" s="63" t="s">
        <v>21</v>
      </c>
      <c r="E12" s="64"/>
      <c r="F12" s="64"/>
    </row>
    <row r="13" spans="1:9" x14ac:dyDescent="0.35">
      <c r="A13" s="13"/>
      <c r="D13" s="63" t="s">
        <v>22</v>
      </c>
      <c r="E13" s="64"/>
      <c r="F13" s="64"/>
    </row>
    <row r="14" spans="1:9" x14ac:dyDescent="0.35">
      <c r="A14" s="13"/>
      <c r="D14" s="63" t="s">
        <v>23</v>
      </c>
      <c r="E14" s="64"/>
      <c r="F14" s="64"/>
    </row>
    <row r="15" spans="1:9" x14ac:dyDescent="0.35">
      <c r="A15" s="11"/>
    </row>
    <row r="16" spans="1:9" x14ac:dyDescent="0.35">
      <c r="A16" s="15" t="s">
        <v>24</v>
      </c>
    </row>
    <row r="17" spans="1:10" hidden="1" x14ac:dyDescent="0.35">
      <c r="A17" s="11"/>
    </row>
    <row r="18" spans="1:10" hidden="1" x14ac:dyDescent="0.35">
      <c r="A18" s="13" t="s">
        <v>78</v>
      </c>
    </row>
    <row r="19" spans="1:10" hidden="1" x14ac:dyDescent="0.35">
      <c r="A19" s="13" t="s">
        <v>79</v>
      </c>
    </row>
    <row r="20" spans="1:10" hidden="1" x14ac:dyDescent="0.35">
      <c r="A20" s="11"/>
    </row>
    <row r="21" spans="1:10" hidden="1" x14ac:dyDescent="0.35">
      <c r="A21" s="483" t="s">
        <v>27</v>
      </c>
      <c r="B21" s="484"/>
      <c r="C21" s="484"/>
      <c r="D21" s="484"/>
      <c r="E21" s="484"/>
      <c r="F21" s="484"/>
      <c r="G21" s="484"/>
      <c r="H21" s="484"/>
      <c r="I21" s="484"/>
      <c r="J21" s="484"/>
    </row>
    <row r="22" spans="1:10" hidden="1" x14ac:dyDescent="0.35">
      <c r="A22" s="11"/>
    </row>
    <row r="23" spans="1:10" ht="25.5" hidden="1" customHeight="1" x14ac:dyDescent="0.35">
      <c r="A23" s="485" t="s">
        <v>28</v>
      </c>
      <c r="B23" s="485" t="s">
        <v>29</v>
      </c>
      <c r="C23" s="485" t="s">
        <v>30</v>
      </c>
      <c r="D23" s="485" t="s">
        <v>31</v>
      </c>
      <c r="E23" s="485"/>
      <c r="F23" s="485"/>
      <c r="G23" s="485"/>
      <c r="H23" s="485" t="s">
        <v>32</v>
      </c>
      <c r="I23" s="485" t="s">
        <v>33</v>
      </c>
      <c r="J23" s="485" t="s">
        <v>34</v>
      </c>
    </row>
    <row r="24" spans="1:10" hidden="1" x14ac:dyDescent="0.35">
      <c r="A24" s="485"/>
      <c r="B24" s="485"/>
      <c r="C24" s="485"/>
      <c r="D24" s="485" t="s">
        <v>7</v>
      </c>
      <c r="E24" s="485" t="s">
        <v>5</v>
      </c>
      <c r="F24" s="485"/>
      <c r="G24" s="485"/>
      <c r="H24" s="485"/>
      <c r="I24" s="485"/>
      <c r="J24" s="485"/>
    </row>
    <row r="25" spans="1:10" ht="57" hidden="1" customHeight="1" x14ac:dyDescent="0.35">
      <c r="A25" s="485"/>
      <c r="B25" s="485"/>
      <c r="C25" s="485"/>
      <c r="D25" s="485"/>
      <c r="E25" s="65" t="s">
        <v>35</v>
      </c>
      <c r="F25" s="65" t="s">
        <v>36</v>
      </c>
      <c r="G25" s="65" t="s">
        <v>37</v>
      </c>
      <c r="H25" s="485"/>
      <c r="I25" s="485"/>
      <c r="J25" s="485"/>
    </row>
    <row r="26" spans="1:10" hidden="1" x14ac:dyDescent="0.35">
      <c r="A26" s="65">
        <v>1</v>
      </c>
      <c r="B26" s="65">
        <v>2</v>
      </c>
      <c r="C26" s="65">
        <v>3</v>
      </c>
      <c r="D26" s="65">
        <v>4</v>
      </c>
      <c r="E26" s="65">
        <v>5</v>
      </c>
      <c r="F26" s="65">
        <v>6</v>
      </c>
      <c r="G26" s="65">
        <v>7</v>
      </c>
      <c r="H26" s="65">
        <v>8</v>
      </c>
      <c r="I26" s="65">
        <v>9</v>
      </c>
      <c r="J26" s="65">
        <v>10</v>
      </c>
    </row>
    <row r="27" spans="1:10" hidden="1" x14ac:dyDescent="0.35">
      <c r="A27" s="67"/>
      <c r="B27" s="67"/>
      <c r="C27" s="67"/>
      <c r="D27" s="67"/>
      <c r="E27" s="67"/>
      <c r="F27" s="67"/>
      <c r="G27" s="67"/>
      <c r="H27" s="67"/>
      <c r="I27" s="67"/>
      <c r="J27" s="67"/>
    </row>
    <row r="28" spans="1:10" hidden="1" x14ac:dyDescent="0.35">
      <c r="A28" s="67"/>
      <c r="B28" s="67"/>
      <c r="C28" s="67"/>
      <c r="D28" s="67"/>
      <c r="E28" s="67"/>
      <c r="F28" s="67"/>
      <c r="G28" s="67"/>
      <c r="H28" s="67"/>
      <c r="I28" s="67"/>
      <c r="J28" s="67"/>
    </row>
    <row r="29" spans="1:10" hidden="1" x14ac:dyDescent="0.35">
      <c r="A29" s="67"/>
      <c r="B29" s="67"/>
      <c r="C29" s="67"/>
      <c r="D29" s="67"/>
      <c r="E29" s="67"/>
      <c r="F29" s="67"/>
      <c r="G29" s="67"/>
      <c r="H29" s="67"/>
      <c r="I29" s="67"/>
      <c r="J29" s="67"/>
    </row>
    <row r="30" spans="1:10" hidden="1" x14ac:dyDescent="0.35">
      <c r="A30" s="488" t="s">
        <v>42</v>
      </c>
      <c r="B30" s="488"/>
      <c r="C30" s="67" t="s">
        <v>15</v>
      </c>
      <c r="D30" s="67"/>
      <c r="E30" s="67" t="s">
        <v>15</v>
      </c>
      <c r="F30" s="67" t="s">
        <v>15</v>
      </c>
      <c r="G30" s="67" t="s">
        <v>15</v>
      </c>
      <c r="H30" s="18" t="s">
        <v>15</v>
      </c>
      <c r="I30" s="67" t="s">
        <v>15</v>
      </c>
      <c r="J30" s="67"/>
    </row>
    <row r="31" spans="1:10" hidden="1" x14ac:dyDescent="0.35">
      <c r="A31" s="11"/>
    </row>
    <row r="32" spans="1:10" hidden="1" x14ac:dyDescent="0.35">
      <c r="A32" s="489" t="s">
        <v>43</v>
      </c>
      <c r="B32" s="490"/>
      <c r="C32" s="490"/>
      <c r="D32" s="490"/>
      <c r="E32" s="490"/>
      <c r="F32" s="490"/>
      <c r="G32" s="490"/>
      <c r="H32" s="490"/>
      <c r="I32" s="490"/>
      <c r="J32" s="490"/>
    </row>
    <row r="33" spans="1:10" hidden="1" x14ac:dyDescent="0.35">
      <c r="A33" s="11"/>
    </row>
    <row r="34" spans="1:10" ht="50" hidden="1" x14ac:dyDescent="0.35">
      <c r="A34" s="65" t="s">
        <v>28</v>
      </c>
      <c r="B34" s="65" t="s">
        <v>44</v>
      </c>
      <c r="C34" s="65" t="s">
        <v>45</v>
      </c>
      <c r="D34" s="65" t="s">
        <v>46</v>
      </c>
      <c r="E34" s="65" t="s">
        <v>47</v>
      </c>
      <c r="F34" s="65" t="s">
        <v>48</v>
      </c>
    </row>
    <row r="35" spans="1:10" hidden="1" x14ac:dyDescent="0.35">
      <c r="A35" s="65">
        <v>1</v>
      </c>
      <c r="B35" s="65">
        <v>2</v>
      </c>
      <c r="C35" s="65">
        <v>3</v>
      </c>
      <c r="D35" s="65">
        <v>4</v>
      </c>
      <c r="E35" s="65">
        <v>5</v>
      </c>
      <c r="F35" s="65">
        <v>6</v>
      </c>
    </row>
    <row r="36" spans="1:10" hidden="1" x14ac:dyDescent="0.35">
      <c r="A36" s="67"/>
      <c r="B36" s="67"/>
      <c r="C36" s="67"/>
      <c r="D36" s="67"/>
      <c r="E36" s="67"/>
      <c r="F36" s="67"/>
    </row>
    <row r="37" spans="1:10" hidden="1" x14ac:dyDescent="0.35">
      <c r="A37" s="67"/>
      <c r="B37" s="67"/>
      <c r="C37" s="67"/>
      <c r="D37" s="67"/>
      <c r="E37" s="67"/>
      <c r="F37" s="67"/>
    </row>
    <row r="38" spans="1:10" hidden="1" x14ac:dyDescent="0.35">
      <c r="A38" s="67"/>
      <c r="B38" s="66" t="s">
        <v>42</v>
      </c>
      <c r="C38" s="65" t="s">
        <v>15</v>
      </c>
      <c r="D38" s="65" t="s">
        <v>15</v>
      </c>
      <c r="E38" s="65" t="s">
        <v>15</v>
      </c>
      <c r="F38" s="67"/>
    </row>
    <row r="39" spans="1:10" hidden="1" x14ac:dyDescent="0.35">
      <c r="A39" s="11"/>
    </row>
    <row r="40" spans="1:10" hidden="1" x14ac:dyDescent="0.35">
      <c r="A40" s="483" t="s">
        <v>49</v>
      </c>
      <c r="B40" s="484"/>
      <c r="C40" s="484"/>
      <c r="D40" s="484"/>
      <c r="E40" s="484"/>
      <c r="F40" s="484"/>
      <c r="G40" s="484"/>
      <c r="H40" s="484"/>
      <c r="I40" s="484"/>
      <c r="J40" s="484"/>
    </row>
    <row r="41" spans="1:10" hidden="1" x14ac:dyDescent="0.35">
      <c r="A41" s="13"/>
    </row>
    <row r="42" spans="1:10" hidden="1" x14ac:dyDescent="0.35">
      <c r="A42" s="11"/>
    </row>
    <row r="43" spans="1:10" ht="62.5" hidden="1" x14ac:dyDescent="0.35">
      <c r="A43" s="65" t="s">
        <v>28</v>
      </c>
      <c r="B43" s="65" t="s">
        <v>44</v>
      </c>
      <c r="C43" s="65" t="s">
        <v>50</v>
      </c>
      <c r="D43" s="65" t="s">
        <v>51</v>
      </c>
      <c r="E43" s="65" t="s">
        <v>52</v>
      </c>
      <c r="F43" s="65" t="s">
        <v>48</v>
      </c>
    </row>
    <row r="44" spans="1:10" hidden="1" x14ac:dyDescent="0.35">
      <c r="A44" s="65">
        <v>1</v>
      </c>
      <c r="B44" s="65">
        <v>2</v>
      </c>
      <c r="C44" s="65">
        <v>3</v>
      </c>
      <c r="D44" s="65">
        <v>4</v>
      </c>
      <c r="E44" s="65">
        <v>5</v>
      </c>
      <c r="F44" s="65">
        <v>6</v>
      </c>
    </row>
    <row r="45" spans="1:10" hidden="1" x14ac:dyDescent="0.35">
      <c r="A45" s="67"/>
      <c r="B45" s="67"/>
      <c r="C45" s="67"/>
      <c r="D45" s="67"/>
      <c r="E45" s="67"/>
      <c r="F45" s="67"/>
    </row>
    <row r="46" spans="1:10" hidden="1" x14ac:dyDescent="0.35">
      <c r="A46" s="67"/>
      <c r="B46" s="67"/>
      <c r="C46" s="67"/>
      <c r="D46" s="67"/>
      <c r="E46" s="67"/>
      <c r="F46" s="67"/>
    </row>
    <row r="47" spans="1:10" hidden="1" x14ac:dyDescent="0.35">
      <c r="A47" s="67"/>
      <c r="B47" s="66" t="s">
        <v>42</v>
      </c>
      <c r="C47" s="65" t="s">
        <v>15</v>
      </c>
      <c r="D47" s="65" t="s">
        <v>15</v>
      </c>
      <c r="E47" s="65" t="s">
        <v>15</v>
      </c>
      <c r="F47" s="67"/>
    </row>
    <row r="48" spans="1:10" hidden="1" x14ac:dyDescent="0.35">
      <c r="A48" s="11"/>
    </row>
    <row r="49" spans="1:10" ht="33.75" hidden="1" customHeight="1" x14ac:dyDescent="0.35">
      <c r="A49" s="489" t="s">
        <v>53</v>
      </c>
      <c r="B49" s="490"/>
      <c r="C49" s="490"/>
      <c r="D49" s="490"/>
      <c r="E49" s="490"/>
      <c r="F49" s="490"/>
      <c r="G49" s="490"/>
      <c r="H49" s="490"/>
      <c r="I49" s="490"/>
      <c r="J49" s="490"/>
    </row>
    <row r="50" spans="1:10" hidden="1" x14ac:dyDescent="0.35">
      <c r="A50" s="11"/>
    </row>
    <row r="51" spans="1:10" ht="54" hidden="1" customHeight="1" x14ac:dyDescent="0.35">
      <c r="A51" s="65" t="s">
        <v>28</v>
      </c>
      <c r="B51" s="65" t="s">
        <v>54</v>
      </c>
      <c r="C51" s="65" t="s">
        <v>55</v>
      </c>
      <c r="D51" s="65" t="s">
        <v>56</v>
      </c>
    </row>
    <row r="52" spans="1:10" hidden="1" x14ac:dyDescent="0.35">
      <c r="A52" s="65">
        <v>1</v>
      </c>
      <c r="B52" s="65">
        <v>2</v>
      </c>
      <c r="C52" s="65">
        <v>3</v>
      </c>
      <c r="D52" s="65">
        <v>4</v>
      </c>
    </row>
    <row r="53" spans="1:10" ht="59.25" hidden="1" customHeight="1" x14ac:dyDescent="0.35">
      <c r="A53" s="65">
        <v>1</v>
      </c>
      <c r="B53" s="67" t="s">
        <v>57</v>
      </c>
      <c r="C53" s="65" t="s">
        <v>15</v>
      </c>
      <c r="D53" s="67"/>
    </row>
    <row r="54" spans="1:10" hidden="1" x14ac:dyDescent="0.35">
      <c r="A54" s="485" t="s">
        <v>58</v>
      </c>
      <c r="B54" s="18" t="s">
        <v>5</v>
      </c>
      <c r="C54" s="492"/>
      <c r="D54" s="492"/>
    </row>
    <row r="55" spans="1:10" ht="17.25" hidden="1" customHeight="1" x14ac:dyDescent="0.35">
      <c r="A55" s="485"/>
      <c r="B55" s="18" t="s">
        <v>59</v>
      </c>
      <c r="C55" s="492"/>
      <c r="D55" s="492"/>
    </row>
    <row r="56" spans="1:10" ht="18.75" hidden="1" customHeight="1" x14ac:dyDescent="0.35">
      <c r="A56" s="65" t="s">
        <v>60</v>
      </c>
      <c r="B56" s="67" t="s">
        <v>61</v>
      </c>
      <c r="C56" s="67"/>
      <c r="D56" s="67"/>
    </row>
    <row r="57" spans="1:10" ht="63" hidden="1" customHeight="1" x14ac:dyDescent="0.35">
      <c r="A57" s="65" t="s">
        <v>62</v>
      </c>
      <c r="B57" s="67" t="s">
        <v>63</v>
      </c>
      <c r="C57" s="67"/>
      <c r="D57" s="67"/>
    </row>
    <row r="58" spans="1:10" ht="57" hidden="1" customHeight="1" x14ac:dyDescent="0.35">
      <c r="A58" s="65">
        <v>2</v>
      </c>
      <c r="B58" s="67" t="s">
        <v>64</v>
      </c>
      <c r="C58" s="65" t="s">
        <v>15</v>
      </c>
      <c r="D58" s="67"/>
    </row>
    <row r="59" spans="1:10" hidden="1" x14ac:dyDescent="0.35">
      <c r="A59" s="485" t="s">
        <v>65</v>
      </c>
      <c r="B59" s="67" t="s">
        <v>5</v>
      </c>
      <c r="C59" s="492"/>
      <c r="D59" s="492"/>
    </row>
    <row r="60" spans="1:10" ht="79.5" hidden="1" customHeight="1" x14ac:dyDescent="0.35">
      <c r="A60" s="485"/>
      <c r="B60" s="67" t="s">
        <v>66</v>
      </c>
      <c r="C60" s="492"/>
      <c r="D60" s="492"/>
    </row>
    <row r="61" spans="1:10" ht="74.25" hidden="1" customHeight="1" x14ac:dyDescent="0.35">
      <c r="A61" s="65" t="s">
        <v>67</v>
      </c>
      <c r="B61" s="67" t="s">
        <v>68</v>
      </c>
      <c r="C61" s="67"/>
      <c r="D61" s="67"/>
    </row>
    <row r="62" spans="1:10" ht="78.75" hidden="1" customHeight="1" x14ac:dyDescent="0.35">
      <c r="A62" s="65" t="s">
        <v>69</v>
      </c>
      <c r="B62" s="67" t="s">
        <v>70</v>
      </c>
      <c r="C62" s="67"/>
      <c r="D62" s="67"/>
    </row>
    <row r="63" spans="1:10" ht="111.75" hidden="1" customHeight="1" x14ac:dyDescent="0.35">
      <c r="A63" s="65" t="s">
        <v>71</v>
      </c>
      <c r="B63" s="4" t="s">
        <v>72</v>
      </c>
      <c r="C63" s="67"/>
      <c r="D63" s="67"/>
    </row>
    <row r="64" spans="1:10" ht="105.75" hidden="1" customHeight="1" x14ac:dyDescent="0.35">
      <c r="A64" s="65" t="s">
        <v>73</v>
      </c>
      <c r="B64" s="4" t="s">
        <v>72</v>
      </c>
      <c r="C64" s="67"/>
      <c r="D64" s="67"/>
    </row>
    <row r="65" spans="1:10" ht="72.75" hidden="1" customHeight="1" x14ac:dyDescent="0.35">
      <c r="A65" s="65">
        <v>3</v>
      </c>
      <c r="B65" s="67" t="s">
        <v>74</v>
      </c>
      <c r="C65" s="67"/>
      <c r="D65" s="67"/>
    </row>
    <row r="66" spans="1:10" hidden="1" x14ac:dyDescent="0.35">
      <c r="A66" s="67"/>
      <c r="B66" s="66" t="s">
        <v>42</v>
      </c>
      <c r="C66" s="65" t="s">
        <v>15</v>
      </c>
      <c r="D66" s="67"/>
    </row>
    <row r="67" spans="1:10" hidden="1" x14ac:dyDescent="0.35">
      <c r="A67" s="11"/>
    </row>
    <row r="68" spans="1:10" hidden="1" x14ac:dyDescent="0.35">
      <c r="A68" s="22" t="s">
        <v>75</v>
      </c>
    </row>
    <row r="69" spans="1:10" ht="48" hidden="1" customHeight="1" x14ac:dyDescent="0.35">
      <c r="A69" s="494" t="s">
        <v>76</v>
      </c>
      <c r="B69" s="495"/>
      <c r="C69" s="495"/>
      <c r="D69" s="495"/>
      <c r="E69" s="495"/>
      <c r="F69" s="495"/>
      <c r="G69" s="495"/>
      <c r="H69" s="495"/>
      <c r="I69" s="495"/>
      <c r="J69" s="495"/>
    </row>
    <row r="70" spans="1:10" hidden="1" x14ac:dyDescent="0.35">
      <c r="A70" s="11"/>
    </row>
    <row r="71" spans="1:10" hidden="1" x14ac:dyDescent="0.35">
      <c r="A71" s="496" t="s">
        <v>77</v>
      </c>
      <c r="B71" s="497"/>
      <c r="C71" s="497"/>
      <c r="D71" s="497"/>
      <c r="E71" s="497"/>
      <c r="F71" s="497"/>
      <c r="G71" s="497"/>
      <c r="H71" s="497"/>
      <c r="I71" s="497"/>
      <c r="J71" s="497"/>
    </row>
    <row r="72" spans="1:10" hidden="1" x14ac:dyDescent="0.35">
      <c r="A72" s="11"/>
    </row>
    <row r="73" spans="1:10" hidden="1" x14ac:dyDescent="0.35">
      <c r="A73" s="13" t="s">
        <v>78</v>
      </c>
    </row>
    <row r="74" spans="1:10" hidden="1" x14ac:dyDescent="0.35">
      <c r="A74" s="13" t="s">
        <v>79</v>
      </c>
    </row>
    <row r="75" spans="1:10" hidden="1" x14ac:dyDescent="0.35">
      <c r="A75" s="11"/>
    </row>
    <row r="76" spans="1:10" ht="37.5" hidden="1" x14ac:dyDescent="0.35">
      <c r="A76" s="65" t="s">
        <v>28</v>
      </c>
      <c r="B76" s="65" t="s">
        <v>3</v>
      </c>
      <c r="C76" s="65" t="s">
        <v>80</v>
      </c>
      <c r="D76" s="65" t="s">
        <v>81</v>
      </c>
      <c r="E76" s="65" t="s">
        <v>82</v>
      </c>
    </row>
    <row r="77" spans="1:10" hidden="1" x14ac:dyDescent="0.35">
      <c r="A77" s="65">
        <v>1</v>
      </c>
      <c r="B77" s="65">
        <v>2</v>
      </c>
      <c r="C77" s="65">
        <v>3</v>
      </c>
      <c r="D77" s="65">
        <v>4</v>
      </c>
      <c r="E77" s="65">
        <v>5</v>
      </c>
    </row>
    <row r="78" spans="1:10" hidden="1" x14ac:dyDescent="0.35">
      <c r="A78" s="67"/>
      <c r="B78" s="67"/>
      <c r="C78" s="67"/>
      <c r="D78" s="67"/>
      <c r="E78" s="67"/>
    </row>
    <row r="79" spans="1:10" hidden="1" x14ac:dyDescent="0.35">
      <c r="A79" s="67"/>
      <c r="B79" s="67"/>
      <c r="C79" s="67"/>
      <c r="D79" s="67"/>
      <c r="E79" s="67"/>
    </row>
    <row r="80" spans="1:10" hidden="1" x14ac:dyDescent="0.35">
      <c r="A80" s="67"/>
      <c r="B80" s="66" t="s">
        <v>42</v>
      </c>
      <c r="C80" s="65" t="s">
        <v>15</v>
      </c>
      <c r="D80" s="65" t="s">
        <v>15</v>
      </c>
      <c r="E80" s="67"/>
    </row>
    <row r="81" spans="1:10" hidden="1" x14ac:dyDescent="0.35">
      <c r="A81" s="11"/>
    </row>
    <row r="82" spans="1:10" hidden="1" x14ac:dyDescent="0.35">
      <c r="A82" s="486" t="s">
        <v>83</v>
      </c>
      <c r="B82" s="487"/>
      <c r="C82" s="487"/>
      <c r="D82" s="487"/>
      <c r="E82" s="487"/>
      <c r="F82" s="487"/>
      <c r="G82" s="487"/>
      <c r="H82" s="487"/>
      <c r="I82" s="487"/>
      <c r="J82" s="487"/>
    </row>
    <row r="83" spans="1:10" hidden="1" x14ac:dyDescent="0.35">
      <c r="A83" s="13"/>
    </row>
    <row r="84" spans="1:10" hidden="1" x14ac:dyDescent="0.35">
      <c r="A84" s="11"/>
    </row>
    <row r="85" spans="1:10" hidden="1" x14ac:dyDescent="0.35">
      <c r="A85" s="13" t="s">
        <v>78</v>
      </c>
    </row>
    <row r="86" spans="1:10" hidden="1" x14ac:dyDescent="0.35">
      <c r="A86" s="13" t="s">
        <v>79</v>
      </c>
    </row>
    <row r="87" spans="1:10" hidden="1" x14ac:dyDescent="0.35">
      <c r="A87" s="11"/>
    </row>
    <row r="88" spans="1:10" ht="75" hidden="1" x14ac:dyDescent="0.35">
      <c r="A88" s="65" t="s">
        <v>28</v>
      </c>
      <c r="B88" s="65" t="s">
        <v>44</v>
      </c>
      <c r="C88" s="65" t="s">
        <v>84</v>
      </c>
      <c r="D88" s="65" t="s">
        <v>85</v>
      </c>
      <c r="E88" s="65" t="s">
        <v>86</v>
      </c>
    </row>
    <row r="89" spans="1:10" hidden="1" x14ac:dyDescent="0.35">
      <c r="A89" s="65">
        <v>1</v>
      </c>
      <c r="B89" s="65">
        <v>2</v>
      </c>
      <c r="C89" s="65">
        <v>3</v>
      </c>
      <c r="D89" s="65">
        <v>4</v>
      </c>
      <c r="E89" s="65">
        <v>5</v>
      </c>
    </row>
    <row r="90" spans="1:10" hidden="1" x14ac:dyDescent="0.35">
      <c r="A90" s="67"/>
      <c r="B90" s="67"/>
      <c r="C90" s="67"/>
      <c r="D90" s="67"/>
      <c r="E90" s="67"/>
    </row>
    <row r="91" spans="1:10" hidden="1" x14ac:dyDescent="0.35">
      <c r="A91" s="67"/>
      <c r="B91" s="67"/>
      <c r="C91" s="67"/>
      <c r="D91" s="67"/>
      <c r="E91" s="67"/>
    </row>
    <row r="92" spans="1:10" hidden="1" x14ac:dyDescent="0.35">
      <c r="A92" s="67"/>
      <c r="B92" s="66" t="s">
        <v>42</v>
      </c>
      <c r="C92" s="67"/>
      <c r="D92" s="65" t="s">
        <v>15</v>
      </c>
      <c r="E92" s="67"/>
    </row>
    <row r="93" spans="1:10" hidden="1" x14ac:dyDescent="0.35">
      <c r="A93" s="11"/>
    </row>
    <row r="94" spans="1:10" hidden="1" x14ac:dyDescent="0.35">
      <c r="A94" s="496" t="s">
        <v>87</v>
      </c>
      <c r="B94" s="497"/>
      <c r="C94" s="497"/>
      <c r="D94" s="497"/>
      <c r="E94" s="497"/>
      <c r="F94" s="497"/>
      <c r="G94" s="497"/>
      <c r="H94" s="497"/>
      <c r="I94" s="497"/>
      <c r="J94" s="497"/>
    </row>
    <row r="95" spans="1:10" hidden="1" x14ac:dyDescent="0.35">
      <c r="A95" s="13"/>
    </row>
    <row r="96" spans="1:10" hidden="1" x14ac:dyDescent="0.35">
      <c r="A96" s="11"/>
    </row>
    <row r="97" spans="1:10" hidden="1" x14ac:dyDescent="0.35">
      <c r="A97" s="22" t="s">
        <v>78</v>
      </c>
    </row>
    <row r="98" spans="1:10" hidden="1" x14ac:dyDescent="0.35">
      <c r="A98" s="13" t="s">
        <v>79</v>
      </c>
    </row>
    <row r="99" spans="1:10" hidden="1" x14ac:dyDescent="0.35">
      <c r="A99" s="11"/>
    </row>
    <row r="100" spans="1:10" ht="37.5" hidden="1" x14ac:dyDescent="0.35">
      <c r="A100" s="65" t="s">
        <v>28</v>
      </c>
      <c r="B100" s="65" t="s">
        <v>3</v>
      </c>
      <c r="C100" s="65" t="s">
        <v>80</v>
      </c>
      <c r="D100" s="65" t="s">
        <v>81</v>
      </c>
      <c r="E100" s="65" t="s">
        <v>82</v>
      </c>
    </row>
    <row r="101" spans="1:10" hidden="1" x14ac:dyDescent="0.35">
      <c r="A101" s="65">
        <v>1</v>
      </c>
      <c r="B101" s="65">
        <v>2</v>
      </c>
      <c r="C101" s="65">
        <v>3</v>
      </c>
      <c r="D101" s="65">
        <v>4</v>
      </c>
      <c r="E101" s="65">
        <v>5</v>
      </c>
    </row>
    <row r="102" spans="1:10" hidden="1" x14ac:dyDescent="0.35">
      <c r="A102" s="67"/>
      <c r="B102" s="67"/>
      <c r="C102" s="67"/>
      <c r="D102" s="67"/>
      <c r="E102" s="67"/>
    </row>
    <row r="103" spans="1:10" hidden="1" x14ac:dyDescent="0.35">
      <c r="A103" s="67"/>
      <c r="B103" s="67"/>
      <c r="C103" s="67"/>
      <c r="D103" s="67"/>
      <c r="E103" s="67"/>
    </row>
    <row r="104" spans="1:10" hidden="1" x14ac:dyDescent="0.35">
      <c r="A104" s="67"/>
      <c r="B104" s="66" t="s">
        <v>42</v>
      </c>
      <c r="C104" s="65" t="s">
        <v>15</v>
      </c>
      <c r="D104" s="65" t="s">
        <v>15</v>
      </c>
      <c r="E104" s="67"/>
    </row>
    <row r="105" spans="1:10" hidden="1" x14ac:dyDescent="0.35">
      <c r="A105" s="11"/>
    </row>
    <row r="106" spans="1:10" hidden="1" x14ac:dyDescent="0.35">
      <c r="A106" s="486" t="s">
        <v>88</v>
      </c>
      <c r="B106" s="487"/>
      <c r="C106" s="487"/>
      <c r="D106" s="487"/>
      <c r="E106" s="487"/>
      <c r="F106" s="487"/>
      <c r="G106" s="487"/>
      <c r="H106" s="487"/>
      <c r="I106" s="487"/>
      <c r="J106" s="487"/>
    </row>
    <row r="107" spans="1:10" hidden="1" x14ac:dyDescent="0.35">
      <c r="A107" s="13"/>
    </row>
    <row r="108" spans="1:10" hidden="1" x14ac:dyDescent="0.35">
      <c r="A108" s="11"/>
    </row>
    <row r="109" spans="1:10" hidden="1" x14ac:dyDescent="0.35">
      <c r="A109" s="13" t="s">
        <v>78</v>
      </c>
    </row>
    <row r="110" spans="1:10" hidden="1" x14ac:dyDescent="0.35">
      <c r="A110" s="13" t="s">
        <v>79</v>
      </c>
    </row>
    <row r="111" spans="1:10" hidden="1" x14ac:dyDescent="0.35">
      <c r="A111" s="11"/>
    </row>
    <row r="112" spans="1:10" ht="37.5" hidden="1" x14ac:dyDescent="0.35">
      <c r="A112" s="65" t="s">
        <v>28</v>
      </c>
      <c r="B112" s="65" t="s">
        <v>3</v>
      </c>
      <c r="C112" s="65" t="s">
        <v>80</v>
      </c>
      <c r="D112" s="65" t="s">
        <v>81</v>
      </c>
      <c r="E112" s="65" t="s">
        <v>82</v>
      </c>
    </row>
    <row r="113" spans="1:10" hidden="1" x14ac:dyDescent="0.35">
      <c r="A113" s="65">
        <v>1</v>
      </c>
      <c r="B113" s="65">
        <v>2</v>
      </c>
      <c r="C113" s="65">
        <v>3</v>
      </c>
      <c r="D113" s="65">
        <v>4</v>
      </c>
      <c r="E113" s="65">
        <v>5</v>
      </c>
    </row>
    <row r="114" spans="1:10" hidden="1" x14ac:dyDescent="0.35">
      <c r="A114" s="67"/>
      <c r="B114" s="67"/>
      <c r="C114" s="67"/>
      <c r="D114" s="67"/>
      <c r="E114" s="67"/>
    </row>
    <row r="115" spans="1:10" hidden="1" x14ac:dyDescent="0.35">
      <c r="A115" s="67"/>
      <c r="B115" s="67"/>
      <c r="C115" s="67"/>
      <c r="D115" s="67"/>
      <c r="E115" s="67"/>
    </row>
    <row r="116" spans="1:10" hidden="1" x14ac:dyDescent="0.35">
      <c r="A116" s="67"/>
      <c r="B116" s="66" t="s">
        <v>42</v>
      </c>
      <c r="C116" s="65" t="s">
        <v>15</v>
      </c>
      <c r="D116" s="65" t="s">
        <v>15</v>
      </c>
      <c r="E116" s="67"/>
    </row>
    <row r="117" spans="1:10" x14ac:dyDescent="0.35">
      <c r="A117" s="11"/>
    </row>
    <row r="118" spans="1:10" x14ac:dyDescent="0.35">
      <c r="A118" s="496" t="s">
        <v>89</v>
      </c>
      <c r="B118" s="497"/>
      <c r="C118" s="497"/>
      <c r="D118" s="497"/>
      <c r="E118" s="497"/>
      <c r="F118" s="497"/>
      <c r="G118" s="497"/>
      <c r="H118" s="497"/>
      <c r="I118" s="497"/>
      <c r="J118" s="497"/>
    </row>
    <row r="119" spans="1:10" x14ac:dyDescent="0.35">
      <c r="A119" s="13"/>
    </row>
    <row r="120" spans="1:10" x14ac:dyDescent="0.35">
      <c r="A120" s="13" t="s">
        <v>122</v>
      </c>
    </row>
    <row r="121" spans="1:10" x14ac:dyDescent="0.35">
      <c r="A121" s="13" t="s">
        <v>123</v>
      </c>
    </row>
    <row r="122" spans="1:10" x14ac:dyDescent="0.35">
      <c r="A122" s="11"/>
    </row>
    <row r="123" spans="1:10" hidden="1" x14ac:dyDescent="0.35">
      <c r="A123" s="483" t="s">
        <v>90</v>
      </c>
      <c r="B123" s="482"/>
      <c r="C123" s="482"/>
      <c r="D123" s="482"/>
      <c r="E123" s="482"/>
      <c r="F123" s="482"/>
      <c r="G123" s="482"/>
      <c r="H123" s="482"/>
      <c r="I123" s="482"/>
      <c r="J123" s="482"/>
    </row>
    <row r="124" spans="1:10" hidden="1" x14ac:dyDescent="0.35">
      <c r="A124" s="11"/>
    </row>
    <row r="125" spans="1:10" ht="37.5" hidden="1" x14ac:dyDescent="0.35">
      <c r="A125" s="65" t="s">
        <v>28</v>
      </c>
      <c r="B125" s="65" t="s">
        <v>44</v>
      </c>
      <c r="C125" s="65" t="s">
        <v>91</v>
      </c>
      <c r="D125" s="65" t="s">
        <v>92</v>
      </c>
      <c r="E125" s="65" t="s">
        <v>93</v>
      </c>
      <c r="F125" s="65" t="s">
        <v>48</v>
      </c>
    </row>
    <row r="126" spans="1:10" hidden="1" x14ac:dyDescent="0.35">
      <c r="A126" s="65">
        <v>1</v>
      </c>
      <c r="B126" s="65">
        <v>2</v>
      </c>
      <c r="C126" s="65">
        <v>3</v>
      </c>
      <c r="D126" s="65">
        <v>4</v>
      </c>
      <c r="E126" s="65">
        <v>5</v>
      </c>
      <c r="F126" s="65">
        <v>6</v>
      </c>
    </row>
    <row r="127" spans="1:10" hidden="1" x14ac:dyDescent="0.35">
      <c r="A127" s="67"/>
      <c r="B127" s="67"/>
      <c r="C127" s="67"/>
      <c r="D127" s="67"/>
      <c r="E127" s="67"/>
      <c r="F127" s="67"/>
    </row>
    <row r="128" spans="1:10" hidden="1" x14ac:dyDescent="0.35">
      <c r="A128" s="67"/>
      <c r="B128" s="67"/>
      <c r="C128" s="67"/>
      <c r="D128" s="67"/>
      <c r="E128" s="67"/>
      <c r="F128" s="67"/>
    </row>
    <row r="129" spans="1:10" hidden="1" x14ac:dyDescent="0.35">
      <c r="A129" s="67"/>
      <c r="B129" s="66" t="s">
        <v>42</v>
      </c>
      <c r="C129" s="65" t="s">
        <v>15</v>
      </c>
      <c r="D129" s="65" t="s">
        <v>15</v>
      </c>
      <c r="E129" s="65" t="s">
        <v>15</v>
      </c>
      <c r="F129" s="67"/>
    </row>
    <row r="130" spans="1:10" hidden="1" x14ac:dyDescent="0.35">
      <c r="A130" s="11"/>
    </row>
    <row r="131" spans="1:10" hidden="1" x14ac:dyDescent="0.35">
      <c r="A131" s="483" t="s">
        <v>94</v>
      </c>
      <c r="B131" s="482"/>
      <c r="C131" s="482"/>
      <c r="D131" s="482"/>
      <c r="E131" s="482"/>
      <c r="F131" s="482"/>
      <c r="G131" s="482"/>
      <c r="H131" s="482"/>
      <c r="I131" s="482"/>
      <c r="J131" s="482"/>
    </row>
    <row r="132" spans="1:10" hidden="1" x14ac:dyDescent="0.35">
      <c r="A132" s="11"/>
    </row>
    <row r="133" spans="1:10" ht="37.5" hidden="1" x14ac:dyDescent="0.35">
      <c r="A133" s="65" t="s">
        <v>28</v>
      </c>
      <c r="B133" s="65" t="s">
        <v>44</v>
      </c>
      <c r="C133" s="65" t="s">
        <v>95</v>
      </c>
      <c r="D133" s="65" t="s">
        <v>96</v>
      </c>
      <c r="E133" s="65" t="s">
        <v>97</v>
      </c>
    </row>
    <row r="134" spans="1:10" hidden="1" x14ac:dyDescent="0.35">
      <c r="A134" s="65">
        <v>1</v>
      </c>
      <c r="B134" s="65">
        <v>2</v>
      </c>
      <c r="C134" s="65">
        <v>3</v>
      </c>
      <c r="D134" s="65">
        <v>4</v>
      </c>
      <c r="E134" s="65">
        <v>5</v>
      </c>
    </row>
    <row r="135" spans="1:10" hidden="1" x14ac:dyDescent="0.35">
      <c r="A135" s="67"/>
      <c r="B135" s="67"/>
      <c r="C135" s="67"/>
      <c r="D135" s="67"/>
      <c r="E135" s="67"/>
    </row>
    <row r="136" spans="1:10" hidden="1" x14ac:dyDescent="0.35">
      <c r="A136" s="67"/>
      <c r="B136" s="67"/>
      <c r="C136" s="67"/>
      <c r="D136" s="67"/>
      <c r="E136" s="67"/>
    </row>
    <row r="137" spans="1:10" hidden="1" x14ac:dyDescent="0.35">
      <c r="A137" s="67"/>
      <c r="B137" s="66" t="s">
        <v>42</v>
      </c>
      <c r="C137" s="67"/>
      <c r="D137" s="67"/>
      <c r="E137" s="67"/>
    </row>
    <row r="138" spans="1:10" hidden="1" x14ac:dyDescent="0.35">
      <c r="A138" s="11"/>
    </row>
    <row r="139" spans="1:10" hidden="1" x14ac:dyDescent="0.35">
      <c r="A139" s="483" t="s">
        <v>98</v>
      </c>
      <c r="B139" s="482"/>
      <c r="C139" s="482"/>
      <c r="D139" s="482"/>
      <c r="E139" s="482"/>
      <c r="F139" s="482"/>
      <c r="G139" s="482"/>
      <c r="H139" s="482"/>
      <c r="I139" s="482"/>
      <c r="J139" s="482"/>
    </row>
    <row r="140" spans="1:10" hidden="1" x14ac:dyDescent="0.35">
      <c r="A140" s="13"/>
    </row>
    <row r="141" spans="1:10" ht="37.5" hidden="1" x14ac:dyDescent="0.35">
      <c r="A141" s="65" t="s">
        <v>28</v>
      </c>
      <c r="B141" s="65" t="s">
        <v>3</v>
      </c>
      <c r="C141" s="65" t="s">
        <v>99</v>
      </c>
      <c r="D141" s="65" t="s">
        <v>100</v>
      </c>
      <c r="E141" s="65" t="s">
        <v>101</v>
      </c>
      <c r="F141" s="65" t="s">
        <v>48</v>
      </c>
    </row>
    <row r="142" spans="1:10" hidden="1" x14ac:dyDescent="0.35">
      <c r="A142" s="65">
        <v>1</v>
      </c>
      <c r="B142" s="65">
        <v>2</v>
      </c>
      <c r="C142" s="65">
        <v>3</v>
      </c>
      <c r="D142" s="65">
        <v>4</v>
      </c>
      <c r="E142" s="65">
        <v>5</v>
      </c>
      <c r="F142" s="65">
        <v>6</v>
      </c>
    </row>
    <row r="143" spans="1:10" hidden="1" x14ac:dyDescent="0.35">
      <c r="A143" s="67"/>
      <c r="B143" s="67"/>
      <c r="C143" s="67"/>
      <c r="D143" s="67"/>
      <c r="E143" s="67"/>
      <c r="F143" s="67"/>
    </row>
    <row r="144" spans="1:10" hidden="1" x14ac:dyDescent="0.35">
      <c r="A144" s="67"/>
      <c r="B144" s="67"/>
      <c r="C144" s="67"/>
      <c r="D144" s="67"/>
      <c r="E144" s="67"/>
      <c r="F144" s="67"/>
    </row>
    <row r="145" spans="1:10" hidden="1" x14ac:dyDescent="0.35">
      <c r="A145" s="67"/>
      <c r="B145" s="66" t="s">
        <v>42</v>
      </c>
      <c r="C145" s="65" t="s">
        <v>15</v>
      </c>
      <c r="D145" s="65" t="s">
        <v>15</v>
      </c>
      <c r="E145" s="65" t="s">
        <v>15</v>
      </c>
      <c r="F145" s="67"/>
    </row>
    <row r="146" spans="1:10" hidden="1" x14ac:dyDescent="0.35">
      <c r="A146" s="11"/>
    </row>
    <row r="147" spans="1:10" hidden="1" x14ac:dyDescent="0.35">
      <c r="A147" s="483" t="s">
        <v>102</v>
      </c>
      <c r="B147" s="482"/>
      <c r="C147" s="482"/>
      <c r="D147" s="482"/>
      <c r="E147" s="482"/>
      <c r="F147" s="482"/>
      <c r="G147" s="482"/>
      <c r="H147" s="482"/>
      <c r="I147" s="482"/>
      <c r="J147" s="482"/>
    </row>
    <row r="148" spans="1:10" hidden="1" x14ac:dyDescent="0.35">
      <c r="A148" s="11"/>
    </row>
    <row r="149" spans="1:10" ht="37.5" hidden="1" x14ac:dyDescent="0.35">
      <c r="A149" s="65" t="s">
        <v>28</v>
      </c>
      <c r="B149" s="65" t="s">
        <v>3</v>
      </c>
      <c r="C149" s="65" t="s">
        <v>103</v>
      </c>
      <c r="D149" s="65" t="s">
        <v>104</v>
      </c>
      <c r="E149" s="65" t="s">
        <v>105</v>
      </c>
    </row>
    <row r="150" spans="1:10" hidden="1" x14ac:dyDescent="0.35">
      <c r="A150" s="65">
        <v>1</v>
      </c>
      <c r="B150" s="65">
        <v>2</v>
      </c>
      <c r="C150" s="65">
        <v>3</v>
      </c>
      <c r="D150" s="65">
        <v>4</v>
      </c>
      <c r="E150" s="65">
        <v>5</v>
      </c>
    </row>
    <row r="151" spans="1:10" hidden="1" x14ac:dyDescent="0.35">
      <c r="A151" s="67"/>
      <c r="B151" s="67"/>
      <c r="C151" s="67"/>
      <c r="D151" s="67"/>
      <c r="E151" s="67"/>
    </row>
    <row r="152" spans="1:10" hidden="1" x14ac:dyDescent="0.35">
      <c r="A152" s="67"/>
      <c r="B152" s="67"/>
      <c r="C152" s="67"/>
      <c r="D152" s="67"/>
      <c r="E152" s="67"/>
    </row>
    <row r="153" spans="1:10" hidden="1" x14ac:dyDescent="0.35">
      <c r="A153" s="67"/>
      <c r="B153" s="66" t="s">
        <v>42</v>
      </c>
      <c r="C153" s="65" t="s">
        <v>15</v>
      </c>
      <c r="D153" s="65" t="s">
        <v>15</v>
      </c>
      <c r="E153" s="65" t="s">
        <v>15</v>
      </c>
    </row>
    <row r="154" spans="1:10" x14ac:dyDescent="0.35">
      <c r="A154" s="11"/>
    </row>
    <row r="155" spans="1:10" hidden="1" x14ac:dyDescent="0.35">
      <c r="A155" s="483" t="s">
        <v>106</v>
      </c>
      <c r="B155" s="484"/>
      <c r="C155" s="484"/>
      <c r="D155" s="484"/>
      <c r="E155" s="484"/>
      <c r="F155" s="484"/>
      <c r="G155" s="484"/>
      <c r="H155" s="484"/>
      <c r="I155" s="484"/>
      <c r="J155" s="484"/>
    </row>
    <row r="156" spans="1:10" hidden="1" x14ac:dyDescent="0.35">
      <c r="A156" s="13"/>
    </row>
    <row r="157" spans="1:10" ht="37.5" hidden="1" x14ac:dyDescent="0.35">
      <c r="A157" s="65" t="s">
        <v>28</v>
      </c>
      <c r="B157" s="65" t="s">
        <v>44</v>
      </c>
      <c r="C157" s="65" t="s">
        <v>107</v>
      </c>
      <c r="D157" s="65" t="s">
        <v>108</v>
      </c>
      <c r="E157" s="65" t="s">
        <v>109</v>
      </c>
    </row>
    <row r="158" spans="1:10" hidden="1" x14ac:dyDescent="0.35">
      <c r="A158" s="65">
        <v>1</v>
      </c>
      <c r="B158" s="65">
        <v>2</v>
      </c>
      <c r="C158" s="65">
        <v>3</v>
      </c>
      <c r="D158" s="65">
        <v>4</v>
      </c>
      <c r="E158" s="65">
        <v>5</v>
      </c>
    </row>
    <row r="159" spans="1:10" ht="132" hidden="1" customHeight="1" x14ac:dyDescent="0.35">
      <c r="A159" s="65">
        <v>1</v>
      </c>
      <c r="B159" s="91" t="s">
        <v>197</v>
      </c>
      <c r="C159" s="65"/>
      <c r="D159" s="65"/>
      <c r="E159" s="68"/>
    </row>
    <row r="160" spans="1:10" ht="112.5" hidden="1" x14ac:dyDescent="0.35">
      <c r="A160" s="65">
        <v>2</v>
      </c>
      <c r="B160" s="92" t="s">
        <v>198</v>
      </c>
      <c r="C160" s="65"/>
      <c r="D160" s="9"/>
      <c r="E160" s="68"/>
    </row>
    <row r="161" spans="1:10" hidden="1" x14ac:dyDescent="0.35">
      <c r="A161" s="67"/>
      <c r="B161" s="66" t="s">
        <v>42</v>
      </c>
      <c r="C161" s="65" t="s">
        <v>15</v>
      </c>
      <c r="D161" s="65" t="s">
        <v>15</v>
      </c>
      <c r="E161" s="68">
        <f>SUM(E159:E160)</f>
        <v>0</v>
      </c>
    </row>
    <row r="162" spans="1:10" hidden="1" x14ac:dyDescent="0.35">
      <c r="A162" s="11"/>
    </row>
    <row r="163" spans="1:10" hidden="1" x14ac:dyDescent="0.35">
      <c r="A163" s="489" t="s">
        <v>110</v>
      </c>
      <c r="B163" s="490"/>
      <c r="C163" s="490"/>
      <c r="D163" s="490"/>
      <c r="E163" s="490"/>
      <c r="F163" s="490"/>
      <c r="G163" s="490"/>
      <c r="H163" s="490"/>
      <c r="I163" s="490"/>
      <c r="J163" s="490"/>
    </row>
    <row r="164" spans="1:10" hidden="1" x14ac:dyDescent="0.35">
      <c r="A164" s="13"/>
    </row>
    <row r="165" spans="1:10" ht="25" hidden="1" x14ac:dyDescent="0.35">
      <c r="A165" s="65" t="s">
        <v>28</v>
      </c>
      <c r="B165" s="65" t="s">
        <v>44</v>
      </c>
      <c r="C165" s="65" t="s">
        <v>111</v>
      </c>
      <c r="D165" s="65" t="s">
        <v>112</v>
      </c>
    </row>
    <row r="166" spans="1:10" hidden="1" x14ac:dyDescent="0.35">
      <c r="A166" s="65">
        <v>1</v>
      </c>
      <c r="B166" s="65">
        <v>2</v>
      </c>
      <c r="C166" s="65">
        <v>3</v>
      </c>
      <c r="D166" s="65">
        <v>4</v>
      </c>
    </row>
    <row r="167" spans="1:10" hidden="1" x14ac:dyDescent="0.35">
      <c r="A167" s="67"/>
      <c r="B167" s="67"/>
      <c r="C167" s="67"/>
      <c r="D167" s="67"/>
    </row>
    <row r="168" spans="1:10" hidden="1" x14ac:dyDescent="0.35">
      <c r="A168" s="67"/>
      <c r="B168" s="67"/>
      <c r="C168" s="67"/>
      <c r="D168" s="67"/>
    </row>
    <row r="169" spans="1:10" hidden="1" x14ac:dyDescent="0.35">
      <c r="A169" s="67"/>
      <c r="B169" s="66" t="s">
        <v>42</v>
      </c>
      <c r="C169" s="65" t="s">
        <v>15</v>
      </c>
      <c r="D169" s="67"/>
    </row>
    <row r="170" spans="1:10" x14ac:dyDescent="0.35">
      <c r="A170" s="115"/>
      <c r="B170" s="24"/>
      <c r="C170" s="25"/>
      <c r="D170" s="115"/>
    </row>
    <row r="171" spans="1:10" x14ac:dyDescent="0.35">
      <c r="A171" s="115"/>
      <c r="B171" s="24"/>
      <c r="C171" s="25"/>
      <c r="D171" s="115"/>
    </row>
    <row r="172" spans="1:10" x14ac:dyDescent="0.35">
      <c r="A172" s="489" t="s">
        <v>203</v>
      </c>
      <c r="B172" s="490"/>
      <c r="C172" s="490"/>
      <c r="D172" s="490"/>
      <c r="E172" s="490"/>
      <c r="F172" s="490"/>
      <c r="G172" s="490"/>
      <c r="H172" s="490"/>
      <c r="I172" s="490"/>
      <c r="J172" s="490"/>
    </row>
    <row r="173" spans="1:10" x14ac:dyDescent="0.35">
      <c r="A173" s="13"/>
    </row>
    <row r="174" spans="1:10" ht="25" x14ac:dyDescent="0.35">
      <c r="A174" s="108" t="s">
        <v>28</v>
      </c>
      <c r="B174" s="108" t="s">
        <v>44</v>
      </c>
      <c r="C174" s="108" t="s">
        <v>111</v>
      </c>
      <c r="D174" s="108" t="s">
        <v>112</v>
      </c>
    </row>
    <row r="175" spans="1:10" x14ac:dyDescent="0.35">
      <c r="A175" s="108">
        <v>1</v>
      </c>
      <c r="B175" s="108">
        <v>2</v>
      </c>
      <c r="C175" s="108">
        <v>3</v>
      </c>
      <c r="D175" s="108">
        <v>4</v>
      </c>
    </row>
    <row r="176" spans="1:10" ht="119.25" customHeight="1" x14ac:dyDescent="0.35">
      <c r="A176" s="110">
        <v>1</v>
      </c>
      <c r="B176" s="91"/>
      <c r="C176" s="108"/>
      <c r="D176" s="111"/>
    </row>
    <row r="177" spans="1:10" x14ac:dyDescent="0.35">
      <c r="A177" s="110"/>
      <c r="B177" s="110"/>
      <c r="C177" s="110"/>
      <c r="D177" s="111"/>
    </row>
    <row r="178" spans="1:10" x14ac:dyDescent="0.35">
      <c r="A178" s="110"/>
      <c r="B178" s="109" t="s">
        <v>42</v>
      </c>
      <c r="C178" s="108" t="s">
        <v>15</v>
      </c>
      <c r="D178" s="111">
        <f>D176</f>
        <v>0</v>
      </c>
    </row>
    <row r="179" spans="1:10" x14ac:dyDescent="0.35">
      <c r="A179" s="115"/>
      <c r="B179" s="24"/>
      <c r="C179" s="25"/>
      <c r="D179" s="115"/>
    </row>
    <row r="180" spans="1:10" x14ac:dyDescent="0.35">
      <c r="A180" s="115"/>
      <c r="B180" s="24"/>
      <c r="C180" s="25"/>
      <c r="D180" s="115"/>
    </row>
    <row r="181" spans="1:10" x14ac:dyDescent="0.35">
      <c r="A181" s="115"/>
      <c r="B181" s="24"/>
      <c r="C181" s="25"/>
      <c r="D181" s="115"/>
    </row>
    <row r="182" spans="1:10" x14ac:dyDescent="0.35">
      <c r="A182" s="11"/>
    </row>
    <row r="183" spans="1:10" hidden="1" x14ac:dyDescent="0.35">
      <c r="A183" s="489" t="s">
        <v>113</v>
      </c>
      <c r="B183" s="490"/>
      <c r="C183" s="490"/>
      <c r="D183" s="490"/>
      <c r="E183" s="490"/>
      <c r="F183" s="490"/>
      <c r="G183" s="490"/>
      <c r="H183" s="490"/>
      <c r="I183" s="490"/>
      <c r="J183" s="490"/>
    </row>
    <row r="184" spans="1:10" hidden="1" x14ac:dyDescent="0.35">
      <c r="A184" s="13"/>
    </row>
    <row r="185" spans="1:10" ht="37.5" hidden="1" x14ac:dyDescent="0.35">
      <c r="A185" s="65" t="s">
        <v>28</v>
      </c>
      <c r="B185" s="65" t="s">
        <v>44</v>
      </c>
      <c r="C185" s="65" t="s">
        <v>103</v>
      </c>
      <c r="D185" s="65" t="s">
        <v>114</v>
      </c>
      <c r="E185" s="65" t="s">
        <v>115</v>
      </c>
    </row>
    <row r="186" spans="1:10" hidden="1" x14ac:dyDescent="0.35">
      <c r="A186" s="67"/>
      <c r="B186" s="65">
        <v>1</v>
      </c>
      <c r="C186" s="65">
        <v>2</v>
      </c>
      <c r="D186" s="65">
        <v>3</v>
      </c>
      <c r="E186" s="65">
        <v>4</v>
      </c>
    </row>
    <row r="187" spans="1:10" ht="37.5" hidden="1" x14ac:dyDescent="0.35">
      <c r="A187" s="67">
        <v>1</v>
      </c>
      <c r="B187" s="92" t="s">
        <v>199</v>
      </c>
      <c r="C187" s="67"/>
      <c r="D187" s="67"/>
      <c r="E187" s="67"/>
    </row>
    <row r="188" spans="1:10" hidden="1" x14ac:dyDescent="0.35">
      <c r="A188" s="67"/>
      <c r="B188" s="67"/>
      <c r="C188" s="67"/>
      <c r="D188" s="67"/>
      <c r="E188" s="67"/>
    </row>
    <row r="189" spans="1:10" ht="15" hidden="1" customHeight="1" x14ac:dyDescent="0.35">
      <c r="A189" s="67"/>
      <c r="B189" s="66" t="s">
        <v>42</v>
      </c>
      <c r="C189" s="67"/>
      <c r="D189" s="65" t="s">
        <v>15</v>
      </c>
      <c r="E189" s="67"/>
    </row>
    <row r="190" spans="1:10" hidden="1" x14ac:dyDescent="0.35"/>
    <row r="191" spans="1:10" hidden="1" x14ac:dyDescent="0.35"/>
    <row r="192" spans="1:10"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sheetData>
  <mergeCells count="35">
    <mergeCell ref="A147:J147"/>
    <mergeCell ref="A155:J155"/>
    <mergeCell ref="A163:J163"/>
    <mergeCell ref="A183:J183"/>
    <mergeCell ref="A94:J94"/>
    <mergeCell ref="A106:J106"/>
    <mergeCell ref="A118:J118"/>
    <mergeCell ref="A123:J123"/>
    <mergeCell ref="A131:J131"/>
    <mergeCell ref="A139:J139"/>
    <mergeCell ref="A172:J172"/>
    <mergeCell ref="A82:J82"/>
    <mergeCell ref="E24:G24"/>
    <mergeCell ref="A30:B30"/>
    <mergeCell ref="A32:J32"/>
    <mergeCell ref="A40:J40"/>
    <mergeCell ref="A49:J49"/>
    <mergeCell ref="A54:A55"/>
    <mergeCell ref="C54:C55"/>
    <mergeCell ref="D54:D55"/>
    <mergeCell ref="A59:A60"/>
    <mergeCell ref="C59:C60"/>
    <mergeCell ref="D59:D60"/>
    <mergeCell ref="A69:J69"/>
    <mergeCell ref="A71:J71"/>
    <mergeCell ref="A6:I6"/>
    <mergeCell ref="A21:J21"/>
    <mergeCell ref="A23:A25"/>
    <mergeCell ref="B23:B25"/>
    <mergeCell ref="C23:C25"/>
    <mergeCell ref="D23:G23"/>
    <mergeCell ref="H23:H25"/>
    <mergeCell ref="I23:I25"/>
    <mergeCell ref="J23:J25"/>
    <mergeCell ref="D24:D25"/>
  </mergeCells>
  <hyperlinks>
    <hyperlink ref="A7" r:id="rId1" display="consultantplus://offline/ref=0F40E7BB26451C12492B4EE999FF440CA68FF2B663E7B1FF39F1609F36278DFFAC49D49C8BAE0C53EB5F3AiAzCI"/>
    <hyperlink ref="B63" location="Par1140" display="Par1140"/>
    <hyperlink ref="B64" location="Par1140" display="Par1140"/>
    <hyperlink ref="A69" r:id="rId2" display="consultantplus://offline/ref=0F40E7BB26451C12492B50E48F931904A283AEBF65E4E6A064F737C0i6z6I"/>
  </hyperlinks>
  <pageMargins left="0.70866141732283472" right="0" top="0" bottom="0" header="0.31496062992125984" footer="0.31496062992125984"/>
  <pageSetup paperSize="9" scale="90"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6"/>
  <sheetViews>
    <sheetView topLeftCell="A13" workbookViewId="0">
      <selection activeCell="D168" sqref="D168"/>
    </sheetView>
  </sheetViews>
  <sheetFormatPr defaultRowHeight="14.5" x14ac:dyDescent="0.35"/>
  <cols>
    <col min="1" max="1" width="5" customWidth="1"/>
    <col min="2" max="2" width="25.1796875" customWidth="1"/>
    <col min="3" max="3" width="16" customWidth="1"/>
    <col min="4" max="4" width="13.1796875" customWidth="1"/>
    <col min="5" max="5" width="15" customWidth="1"/>
    <col min="6" max="6" width="12.26953125" customWidth="1"/>
    <col min="7" max="7" width="12.81640625" customWidth="1"/>
    <col min="8" max="8" width="13.7265625" customWidth="1"/>
    <col min="9" max="9" width="9.81640625" customWidth="1"/>
    <col min="10" max="10" width="16.54296875" customWidth="1"/>
  </cols>
  <sheetData>
    <row r="1" spans="1:9" x14ac:dyDescent="0.35">
      <c r="I1" s="1" t="s">
        <v>16</v>
      </c>
    </row>
    <row r="2" spans="1:9" x14ac:dyDescent="0.35">
      <c r="I2" s="1" t="s">
        <v>12</v>
      </c>
    </row>
    <row r="3" spans="1:9" x14ac:dyDescent="0.35">
      <c r="I3" s="1" t="s">
        <v>17</v>
      </c>
    </row>
    <row r="4" spans="1:9" x14ac:dyDescent="0.35">
      <c r="I4" s="1" t="s">
        <v>13</v>
      </c>
    </row>
    <row r="5" spans="1:9" x14ac:dyDescent="0.35">
      <c r="A5" s="63"/>
    </row>
    <row r="6" spans="1:9" x14ac:dyDescent="0.35">
      <c r="A6" s="481" t="s">
        <v>18</v>
      </c>
      <c r="B6" s="482"/>
      <c r="C6" s="482"/>
      <c r="D6" s="482"/>
      <c r="E6" s="482"/>
      <c r="F6" s="482"/>
      <c r="G6" s="482"/>
      <c r="H6" s="482"/>
      <c r="I6" s="482"/>
    </row>
    <row r="7" spans="1:9" x14ac:dyDescent="0.35">
      <c r="A7" s="12" t="s">
        <v>19</v>
      </c>
    </row>
    <row r="8" spans="1:9" x14ac:dyDescent="0.35">
      <c r="A8" s="13" t="s">
        <v>20</v>
      </c>
    </row>
    <row r="9" spans="1:9" x14ac:dyDescent="0.35">
      <c r="A9" s="11"/>
    </row>
    <row r="10" spans="1:9" x14ac:dyDescent="0.35">
      <c r="A10" s="13"/>
      <c r="E10" s="13"/>
    </row>
    <row r="11" spans="1:9" x14ac:dyDescent="0.35">
      <c r="A11" s="11"/>
    </row>
    <row r="12" spans="1:9" x14ac:dyDescent="0.35">
      <c r="A12" s="13"/>
      <c r="D12" s="63" t="s">
        <v>21</v>
      </c>
      <c r="E12" s="64"/>
      <c r="F12" s="64"/>
    </row>
    <row r="13" spans="1:9" x14ac:dyDescent="0.35">
      <c r="A13" s="13"/>
      <c r="D13" s="63" t="s">
        <v>22</v>
      </c>
      <c r="E13" s="64"/>
      <c r="F13" s="64"/>
    </row>
    <row r="14" spans="1:9" x14ac:dyDescent="0.35">
      <c r="A14" s="13"/>
      <c r="D14" s="63" t="s">
        <v>23</v>
      </c>
      <c r="E14" s="64"/>
      <c r="F14" s="64"/>
    </row>
    <row r="15" spans="1:9" x14ac:dyDescent="0.35">
      <c r="A15" s="11"/>
    </row>
    <row r="16" spans="1:9" x14ac:dyDescent="0.35">
      <c r="A16" s="15" t="s">
        <v>24</v>
      </c>
    </row>
    <row r="17" spans="1:10" hidden="1" x14ac:dyDescent="0.35">
      <c r="A17" s="11"/>
    </row>
    <row r="18" spans="1:10" hidden="1" x14ac:dyDescent="0.35">
      <c r="A18" s="13" t="s">
        <v>78</v>
      </c>
    </row>
    <row r="19" spans="1:10" hidden="1" x14ac:dyDescent="0.35">
      <c r="A19" s="13" t="s">
        <v>79</v>
      </c>
    </row>
    <row r="20" spans="1:10" hidden="1" x14ac:dyDescent="0.35">
      <c r="A20" s="11"/>
    </row>
    <row r="21" spans="1:10" hidden="1" x14ac:dyDescent="0.35">
      <c r="A21" s="483" t="s">
        <v>27</v>
      </c>
      <c r="B21" s="484"/>
      <c r="C21" s="484"/>
      <c r="D21" s="484"/>
      <c r="E21" s="484"/>
      <c r="F21" s="484"/>
      <c r="G21" s="484"/>
      <c r="H21" s="484"/>
      <c r="I21" s="484"/>
      <c r="J21" s="484"/>
    </row>
    <row r="22" spans="1:10" hidden="1" x14ac:dyDescent="0.35">
      <c r="A22" s="11"/>
    </row>
    <row r="23" spans="1:10" ht="25.5" hidden="1" customHeight="1" x14ac:dyDescent="0.35">
      <c r="A23" s="485" t="s">
        <v>28</v>
      </c>
      <c r="B23" s="485" t="s">
        <v>29</v>
      </c>
      <c r="C23" s="485" t="s">
        <v>30</v>
      </c>
      <c r="D23" s="485" t="s">
        <v>31</v>
      </c>
      <c r="E23" s="485"/>
      <c r="F23" s="485"/>
      <c r="G23" s="485"/>
      <c r="H23" s="485" t="s">
        <v>32</v>
      </c>
      <c r="I23" s="485" t="s">
        <v>33</v>
      </c>
      <c r="J23" s="485" t="s">
        <v>34</v>
      </c>
    </row>
    <row r="24" spans="1:10" hidden="1" x14ac:dyDescent="0.35">
      <c r="A24" s="485"/>
      <c r="B24" s="485"/>
      <c r="C24" s="485"/>
      <c r="D24" s="485" t="s">
        <v>7</v>
      </c>
      <c r="E24" s="485" t="s">
        <v>5</v>
      </c>
      <c r="F24" s="485"/>
      <c r="G24" s="485"/>
      <c r="H24" s="485"/>
      <c r="I24" s="485"/>
      <c r="J24" s="485"/>
    </row>
    <row r="25" spans="1:10" ht="57" hidden="1" customHeight="1" x14ac:dyDescent="0.35">
      <c r="A25" s="485"/>
      <c r="B25" s="485"/>
      <c r="C25" s="485"/>
      <c r="D25" s="485"/>
      <c r="E25" s="65" t="s">
        <v>35</v>
      </c>
      <c r="F25" s="65" t="s">
        <v>36</v>
      </c>
      <c r="G25" s="65" t="s">
        <v>37</v>
      </c>
      <c r="H25" s="485"/>
      <c r="I25" s="485"/>
      <c r="J25" s="485"/>
    </row>
    <row r="26" spans="1:10" hidden="1" x14ac:dyDescent="0.35">
      <c r="A26" s="65">
        <v>1</v>
      </c>
      <c r="B26" s="65">
        <v>2</v>
      </c>
      <c r="C26" s="65">
        <v>3</v>
      </c>
      <c r="D26" s="65">
        <v>4</v>
      </c>
      <c r="E26" s="65">
        <v>5</v>
      </c>
      <c r="F26" s="65">
        <v>6</v>
      </c>
      <c r="G26" s="65">
        <v>7</v>
      </c>
      <c r="H26" s="65">
        <v>8</v>
      </c>
      <c r="I26" s="65">
        <v>9</v>
      </c>
      <c r="J26" s="65">
        <v>10</v>
      </c>
    </row>
    <row r="27" spans="1:10" hidden="1" x14ac:dyDescent="0.35">
      <c r="A27" s="67"/>
      <c r="B27" s="67"/>
      <c r="C27" s="67"/>
      <c r="D27" s="67"/>
      <c r="E27" s="67"/>
      <c r="F27" s="67"/>
      <c r="G27" s="67"/>
      <c r="H27" s="67"/>
      <c r="I27" s="67"/>
      <c r="J27" s="67"/>
    </row>
    <row r="28" spans="1:10" hidden="1" x14ac:dyDescent="0.35">
      <c r="A28" s="67"/>
      <c r="B28" s="67"/>
      <c r="C28" s="67"/>
      <c r="D28" s="67"/>
      <c r="E28" s="67"/>
      <c r="F28" s="67"/>
      <c r="G28" s="67"/>
      <c r="H28" s="67"/>
      <c r="I28" s="67"/>
      <c r="J28" s="67"/>
    </row>
    <row r="29" spans="1:10" hidden="1" x14ac:dyDescent="0.35">
      <c r="A29" s="67"/>
      <c r="B29" s="67"/>
      <c r="C29" s="67"/>
      <c r="D29" s="67"/>
      <c r="E29" s="67"/>
      <c r="F29" s="67"/>
      <c r="G29" s="67"/>
      <c r="H29" s="67"/>
      <c r="I29" s="67"/>
      <c r="J29" s="67"/>
    </row>
    <row r="30" spans="1:10" hidden="1" x14ac:dyDescent="0.35">
      <c r="A30" s="488" t="s">
        <v>42</v>
      </c>
      <c r="B30" s="488"/>
      <c r="C30" s="67" t="s">
        <v>15</v>
      </c>
      <c r="D30" s="67"/>
      <c r="E30" s="67" t="s">
        <v>15</v>
      </c>
      <c r="F30" s="67" t="s">
        <v>15</v>
      </c>
      <c r="G30" s="67" t="s">
        <v>15</v>
      </c>
      <c r="H30" s="18" t="s">
        <v>15</v>
      </c>
      <c r="I30" s="67" t="s">
        <v>15</v>
      </c>
      <c r="J30" s="67"/>
    </row>
    <row r="31" spans="1:10" hidden="1" x14ac:dyDescent="0.35">
      <c r="A31" s="11"/>
    </row>
    <row r="32" spans="1:10" hidden="1" x14ac:dyDescent="0.35">
      <c r="A32" s="489" t="s">
        <v>43</v>
      </c>
      <c r="B32" s="490"/>
      <c r="C32" s="490"/>
      <c r="D32" s="490"/>
      <c r="E32" s="490"/>
      <c r="F32" s="490"/>
      <c r="G32" s="490"/>
      <c r="H32" s="490"/>
      <c r="I32" s="490"/>
      <c r="J32" s="490"/>
    </row>
    <row r="33" spans="1:10" hidden="1" x14ac:dyDescent="0.35">
      <c r="A33" s="11"/>
    </row>
    <row r="34" spans="1:10" ht="50" hidden="1" x14ac:dyDescent="0.35">
      <c r="A34" s="65" t="s">
        <v>28</v>
      </c>
      <c r="B34" s="65" t="s">
        <v>44</v>
      </c>
      <c r="C34" s="65" t="s">
        <v>45</v>
      </c>
      <c r="D34" s="65" t="s">
        <v>46</v>
      </c>
      <c r="E34" s="65" t="s">
        <v>47</v>
      </c>
      <c r="F34" s="65" t="s">
        <v>48</v>
      </c>
    </row>
    <row r="35" spans="1:10" hidden="1" x14ac:dyDescent="0.35">
      <c r="A35" s="65">
        <v>1</v>
      </c>
      <c r="B35" s="65">
        <v>2</v>
      </c>
      <c r="C35" s="65">
        <v>3</v>
      </c>
      <c r="D35" s="65">
        <v>4</v>
      </c>
      <c r="E35" s="65">
        <v>5</v>
      </c>
      <c r="F35" s="65">
        <v>6</v>
      </c>
    </row>
    <row r="36" spans="1:10" hidden="1" x14ac:dyDescent="0.35">
      <c r="A36" s="67"/>
      <c r="B36" s="67"/>
      <c r="C36" s="67"/>
      <c r="D36" s="67"/>
      <c r="E36" s="67"/>
      <c r="F36" s="67"/>
    </row>
    <row r="37" spans="1:10" hidden="1" x14ac:dyDescent="0.35">
      <c r="A37" s="67"/>
      <c r="B37" s="67"/>
      <c r="C37" s="67"/>
      <c r="D37" s="67"/>
      <c r="E37" s="67"/>
      <c r="F37" s="67"/>
    </row>
    <row r="38" spans="1:10" hidden="1" x14ac:dyDescent="0.35">
      <c r="A38" s="67"/>
      <c r="B38" s="66" t="s">
        <v>42</v>
      </c>
      <c r="C38" s="65" t="s">
        <v>15</v>
      </c>
      <c r="D38" s="65" t="s">
        <v>15</v>
      </c>
      <c r="E38" s="65" t="s">
        <v>15</v>
      </c>
      <c r="F38" s="67"/>
    </row>
    <row r="39" spans="1:10" hidden="1" x14ac:dyDescent="0.35">
      <c r="A39" s="11"/>
    </row>
    <row r="40" spans="1:10" hidden="1" x14ac:dyDescent="0.35">
      <c r="A40" s="483" t="s">
        <v>49</v>
      </c>
      <c r="B40" s="484"/>
      <c r="C40" s="484"/>
      <c r="D40" s="484"/>
      <c r="E40" s="484"/>
      <c r="F40" s="484"/>
      <c r="G40" s="484"/>
      <c r="H40" s="484"/>
      <c r="I40" s="484"/>
      <c r="J40" s="484"/>
    </row>
    <row r="41" spans="1:10" hidden="1" x14ac:dyDescent="0.35">
      <c r="A41" s="13"/>
    </row>
    <row r="42" spans="1:10" hidden="1" x14ac:dyDescent="0.35">
      <c r="A42" s="11"/>
    </row>
    <row r="43" spans="1:10" ht="50" hidden="1" x14ac:dyDescent="0.35">
      <c r="A43" s="65" t="s">
        <v>28</v>
      </c>
      <c r="B43" s="65" t="s">
        <v>44</v>
      </c>
      <c r="C43" s="65" t="s">
        <v>50</v>
      </c>
      <c r="D43" s="65" t="s">
        <v>51</v>
      </c>
      <c r="E43" s="65" t="s">
        <v>52</v>
      </c>
      <c r="F43" s="65" t="s">
        <v>48</v>
      </c>
    </row>
    <row r="44" spans="1:10" hidden="1" x14ac:dyDescent="0.35">
      <c r="A44" s="65">
        <v>1</v>
      </c>
      <c r="B44" s="65">
        <v>2</v>
      </c>
      <c r="C44" s="65">
        <v>3</v>
      </c>
      <c r="D44" s="65">
        <v>4</v>
      </c>
      <c r="E44" s="65">
        <v>5</v>
      </c>
      <c r="F44" s="65">
        <v>6</v>
      </c>
    </row>
    <row r="45" spans="1:10" hidden="1" x14ac:dyDescent="0.35">
      <c r="A45" s="67"/>
      <c r="B45" s="67"/>
      <c r="C45" s="67"/>
      <c r="D45" s="67"/>
      <c r="E45" s="67"/>
      <c r="F45" s="67"/>
    </row>
    <row r="46" spans="1:10" hidden="1" x14ac:dyDescent="0.35">
      <c r="A46" s="67"/>
      <c r="B46" s="67"/>
      <c r="C46" s="67"/>
      <c r="D46" s="67"/>
      <c r="E46" s="67"/>
      <c r="F46" s="67"/>
    </row>
    <row r="47" spans="1:10" hidden="1" x14ac:dyDescent="0.35">
      <c r="A47" s="67"/>
      <c r="B47" s="66" t="s">
        <v>42</v>
      </c>
      <c r="C47" s="65" t="s">
        <v>15</v>
      </c>
      <c r="D47" s="65" t="s">
        <v>15</v>
      </c>
      <c r="E47" s="65" t="s">
        <v>15</v>
      </c>
      <c r="F47" s="67"/>
    </row>
    <row r="48" spans="1:10" hidden="1" x14ac:dyDescent="0.35">
      <c r="A48" s="11"/>
    </row>
    <row r="49" spans="1:10" ht="33.75" hidden="1" customHeight="1" x14ac:dyDescent="0.35">
      <c r="A49" s="489" t="s">
        <v>53</v>
      </c>
      <c r="B49" s="490"/>
      <c r="C49" s="490"/>
      <c r="D49" s="490"/>
      <c r="E49" s="490"/>
      <c r="F49" s="490"/>
      <c r="G49" s="490"/>
      <c r="H49" s="490"/>
      <c r="I49" s="490"/>
      <c r="J49" s="490"/>
    </row>
    <row r="50" spans="1:10" hidden="1" x14ac:dyDescent="0.35">
      <c r="A50" s="11"/>
    </row>
    <row r="51" spans="1:10" ht="54" hidden="1" customHeight="1" x14ac:dyDescent="0.35">
      <c r="A51" s="65" t="s">
        <v>28</v>
      </c>
      <c r="B51" s="65" t="s">
        <v>54</v>
      </c>
      <c r="C51" s="65" t="s">
        <v>55</v>
      </c>
      <c r="D51" s="65" t="s">
        <v>56</v>
      </c>
    </row>
    <row r="52" spans="1:10" hidden="1" x14ac:dyDescent="0.35">
      <c r="A52" s="65">
        <v>1</v>
      </c>
      <c r="B52" s="65">
        <v>2</v>
      </c>
      <c r="C52" s="65">
        <v>3</v>
      </c>
      <c r="D52" s="65">
        <v>4</v>
      </c>
    </row>
    <row r="53" spans="1:10" ht="59.25" hidden="1" customHeight="1" x14ac:dyDescent="0.35">
      <c r="A53" s="65">
        <v>1</v>
      </c>
      <c r="B53" s="67" t="s">
        <v>57</v>
      </c>
      <c r="C53" s="65" t="s">
        <v>15</v>
      </c>
      <c r="D53" s="67"/>
    </row>
    <row r="54" spans="1:10" hidden="1" x14ac:dyDescent="0.35">
      <c r="A54" s="485" t="s">
        <v>58</v>
      </c>
      <c r="B54" s="18" t="s">
        <v>5</v>
      </c>
      <c r="C54" s="492"/>
      <c r="D54" s="492"/>
    </row>
    <row r="55" spans="1:10" ht="17.25" hidden="1" customHeight="1" x14ac:dyDescent="0.35">
      <c r="A55" s="485"/>
      <c r="B55" s="18" t="s">
        <v>59</v>
      </c>
      <c r="C55" s="492"/>
      <c r="D55" s="492"/>
    </row>
    <row r="56" spans="1:10" ht="18.75" hidden="1" customHeight="1" x14ac:dyDescent="0.35">
      <c r="A56" s="65" t="s">
        <v>60</v>
      </c>
      <c r="B56" s="67" t="s">
        <v>61</v>
      </c>
      <c r="C56" s="67"/>
      <c r="D56" s="67"/>
    </row>
    <row r="57" spans="1:10" ht="63" hidden="1" customHeight="1" x14ac:dyDescent="0.35">
      <c r="A57" s="65" t="s">
        <v>62</v>
      </c>
      <c r="B57" s="67" t="s">
        <v>63</v>
      </c>
      <c r="C57" s="67"/>
      <c r="D57" s="67"/>
    </row>
    <row r="58" spans="1:10" ht="57" hidden="1" customHeight="1" x14ac:dyDescent="0.35">
      <c r="A58" s="65">
        <v>2</v>
      </c>
      <c r="B58" s="67" t="s">
        <v>64</v>
      </c>
      <c r="C58" s="65" t="s">
        <v>15</v>
      </c>
      <c r="D58" s="67"/>
    </row>
    <row r="59" spans="1:10" hidden="1" x14ac:dyDescent="0.35">
      <c r="A59" s="485" t="s">
        <v>65</v>
      </c>
      <c r="B59" s="67" t="s">
        <v>5</v>
      </c>
      <c r="C59" s="492"/>
      <c r="D59" s="492"/>
    </row>
    <row r="60" spans="1:10" ht="79.5" hidden="1" customHeight="1" x14ac:dyDescent="0.35">
      <c r="A60" s="485"/>
      <c r="B60" s="67" t="s">
        <v>66</v>
      </c>
      <c r="C60" s="492"/>
      <c r="D60" s="492"/>
    </row>
    <row r="61" spans="1:10" ht="74.25" hidden="1" customHeight="1" x14ac:dyDescent="0.35">
      <c r="A61" s="65" t="s">
        <v>67</v>
      </c>
      <c r="B61" s="67" t="s">
        <v>68</v>
      </c>
      <c r="C61" s="67"/>
      <c r="D61" s="67"/>
    </row>
    <row r="62" spans="1:10" ht="78.75" hidden="1" customHeight="1" x14ac:dyDescent="0.35">
      <c r="A62" s="65" t="s">
        <v>69</v>
      </c>
      <c r="B62" s="67" t="s">
        <v>70</v>
      </c>
      <c r="C62" s="67"/>
      <c r="D62" s="67"/>
    </row>
    <row r="63" spans="1:10" ht="111.75" hidden="1" customHeight="1" x14ac:dyDescent="0.35">
      <c r="A63" s="65" t="s">
        <v>71</v>
      </c>
      <c r="B63" s="4" t="s">
        <v>72</v>
      </c>
      <c r="C63" s="67"/>
      <c r="D63" s="67"/>
    </row>
    <row r="64" spans="1:10" ht="105.75" hidden="1" customHeight="1" x14ac:dyDescent="0.35">
      <c r="A64" s="65" t="s">
        <v>73</v>
      </c>
      <c r="B64" s="4" t="s">
        <v>72</v>
      </c>
      <c r="C64" s="67"/>
      <c r="D64" s="67"/>
    </row>
    <row r="65" spans="1:10" ht="72.75" hidden="1" customHeight="1" x14ac:dyDescent="0.35">
      <c r="A65" s="65">
        <v>3</v>
      </c>
      <c r="B65" s="67" t="s">
        <v>74</v>
      </c>
      <c r="C65" s="67"/>
      <c r="D65" s="67"/>
    </row>
    <row r="66" spans="1:10" hidden="1" x14ac:dyDescent="0.35">
      <c r="A66" s="67"/>
      <c r="B66" s="66" t="s">
        <v>42</v>
      </c>
      <c r="C66" s="65" t="s">
        <v>15</v>
      </c>
      <c r="D66" s="67"/>
    </row>
    <row r="67" spans="1:10" hidden="1" x14ac:dyDescent="0.35">
      <c r="A67" s="11"/>
    </row>
    <row r="68" spans="1:10" hidden="1" x14ac:dyDescent="0.35">
      <c r="A68" s="22" t="s">
        <v>75</v>
      </c>
    </row>
    <row r="69" spans="1:10" ht="48" hidden="1" customHeight="1" x14ac:dyDescent="0.35">
      <c r="A69" s="494" t="s">
        <v>76</v>
      </c>
      <c r="B69" s="495"/>
      <c r="C69" s="495"/>
      <c r="D69" s="495"/>
      <c r="E69" s="495"/>
      <c r="F69" s="495"/>
      <c r="G69" s="495"/>
      <c r="H69" s="495"/>
      <c r="I69" s="495"/>
      <c r="J69" s="495"/>
    </row>
    <row r="70" spans="1:10" hidden="1" x14ac:dyDescent="0.35">
      <c r="A70" s="11"/>
    </row>
    <row r="71" spans="1:10" hidden="1" x14ac:dyDescent="0.35">
      <c r="A71" s="496" t="s">
        <v>77</v>
      </c>
      <c r="B71" s="497"/>
      <c r="C71" s="497"/>
      <c r="D71" s="497"/>
      <c r="E71" s="497"/>
      <c r="F71" s="497"/>
      <c r="G71" s="497"/>
      <c r="H71" s="497"/>
      <c r="I71" s="497"/>
      <c r="J71" s="497"/>
    </row>
    <row r="72" spans="1:10" hidden="1" x14ac:dyDescent="0.35">
      <c r="A72" s="11"/>
    </row>
    <row r="73" spans="1:10" hidden="1" x14ac:dyDescent="0.35">
      <c r="A73" s="13" t="s">
        <v>78</v>
      </c>
    </row>
    <row r="74" spans="1:10" hidden="1" x14ac:dyDescent="0.35">
      <c r="A74" s="13" t="s">
        <v>79</v>
      </c>
    </row>
    <row r="75" spans="1:10" hidden="1" x14ac:dyDescent="0.35">
      <c r="A75" s="11"/>
    </row>
    <row r="76" spans="1:10" ht="37.5" hidden="1" x14ac:dyDescent="0.35">
      <c r="A76" s="65" t="s">
        <v>28</v>
      </c>
      <c r="B76" s="65" t="s">
        <v>3</v>
      </c>
      <c r="C76" s="65" t="s">
        <v>80</v>
      </c>
      <c r="D76" s="65" t="s">
        <v>81</v>
      </c>
      <c r="E76" s="65" t="s">
        <v>82</v>
      </c>
    </row>
    <row r="77" spans="1:10" hidden="1" x14ac:dyDescent="0.35">
      <c r="A77" s="65">
        <v>1</v>
      </c>
      <c r="B77" s="65">
        <v>2</v>
      </c>
      <c r="C77" s="65">
        <v>3</v>
      </c>
      <c r="D77" s="65">
        <v>4</v>
      </c>
      <c r="E77" s="65">
        <v>5</v>
      </c>
    </row>
    <row r="78" spans="1:10" hidden="1" x14ac:dyDescent="0.35">
      <c r="A78" s="67"/>
      <c r="B78" s="67"/>
      <c r="C78" s="67"/>
      <c r="D78" s="67"/>
      <c r="E78" s="67"/>
    </row>
    <row r="79" spans="1:10" hidden="1" x14ac:dyDescent="0.35">
      <c r="A79" s="67"/>
      <c r="B79" s="67"/>
      <c r="C79" s="67"/>
      <c r="D79" s="67"/>
      <c r="E79" s="67"/>
    </row>
    <row r="80" spans="1:10" hidden="1" x14ac:dyDescent="0.35">
      <c r="A80" s="67"/>
      <c r="B80" s="66" t="s">
        <v>42</v>
      </c>
      <c r="C80" s="65" t="s">
        <v>15</v>
      </c>
      <c r="D80" s="65" t="s">
        <v>15</v>
      </c>
      <c r="E80" s="67"/>
    </row>
    <row r="81" spans="1:10" hidden="1" x14ac:dyDescent="0.35">
      <c r="A81" s="11"/>
    </row>
    <row r="82" spans="1:10" hidden="1" x14ac:dyDescent="0.35">
      <c r="A82" s="486" t="s">
        <v>83</v>
      </c>
      <c r="B82" s="487"/>
      <c r="C82" s="487"/>
      <c r="D82" s="487"/>
      <c r="E82" s="487"/>
      <c r="F82" s="487"/>
      <c r="G82" s="487"/>
      <c r="H82" s="487"/>
      <c r="I82" s="487"/>
      <c r="J82" s="487"/>
    </row>
    <row r="83" spans="1:10" hidden="1" x14ac:dyDescent="0.35">
      <c r="A83" s="13"/>
    </row>
    <row r="84" spans="1:10" hidden="1" x14ac:dyDescent="0.35">
      <c r="A84" s="11"/>
    </row>
    <row r="85" spans="1:10" hidden="1" x14ac:dyDescent="0.35">
      <c r="A85" s="13" t="s">
        <v>78</v>
      </c>
    </row>
    <row r="86" spans="1:10" hidden="1" x14ac:dyDescent="0.35">
      <c r="A86" s="13" t="s">
        <v>79</v>
      </c>
    </row>
    <row r="87" spans="1:10" hidden="1" x14ac:dyDescent="0.35">
      <c r="A87" s="11"/>
    </row>
    <row r="88" spans="1:10" ht="75" hidden="1" x14ac:dyDescent="0.35">
      <c r="A88" s="65" t="s">
        <v>28</v>
      </c>
      <c r="B88" s="65" t="s">
        <v>44</v>
      </c>
      <c r="C88" s="65" t="s">
        <v>84</v>
      </c>
      <c r="D88" s="65" t="s">
        <v>85</v>
      </c>
      <c r="E88" s="65" t="s">
        <v>86</v>
      </c>
    </row>
    <row r="89" spans="1:10" hidden="1" x14ac:dyDescent="0.35">
      <c r="A89" s="65">
        <v>1</v>
      </c>
      <c r="B89" s="65">
        <v>2</v>
      </c>
      <c r="C89" s="65">
        <v>3</v>
      </c>
      <c r="D89" s="65">
        <v>4</v>
      </c>
      <c r="E89" s="65">
        <v>5</v>
      </c>
    </row>
    <row r="90" spans="1:10" hidden="1" x14ac:dyDescent="0.35">
      <c r="A90" s="67"/>
      <c r="B90" s="67"/>
      <c r="C90" s="67"/>
      <c r="D90" s="67"/>
      <c r="E90" s="67"/>
    </row>
    <row r="91" spans="1:10" hidden="1" x14ac:dyDescent="0.35">
      <c r="A91" s="67"/>
      <c r="B91" s="67"/>
      <c r="C91" s="67"/>
      <c r="D91" s="67"/>
      <c r="E91" s="67"/>
    </row>
    <row r="92" spans="1:10" hidden="1" x14ac:dyDescent="0.35">
      <c r="A92" s="67"/>
      <c r="B92" s="66" t="s">
        <v>42</v>
      </c>
      <c r="C92" s="67"/>
      <c r="D92" s="65" t="s">
        <v>15</v>
      </c>
      <c r="E92" s="67"/>
    </row>
    <row r="93" spans="1:10" hidden="1" x14ac:dyDescent="0.35">
      <c r="A93" s="11"/>
    </row>
    <row r="94" spans="1:10" hidden="1" x14ac:dyDescent="0.35">
      <c r="A94" s="496" t="s">
        <v>87</v>
      </c>
      <c r="B94" s="497"/>
      <c r="C94" s="497"/>
      <c r="D94" s="497"/>
      <c r="E94" s="497"/>
      <c r="F94" s="497"/>
      <c r="G94" s="497"/>
      <c r="H94" s="497"/>
      <c r="I94" s="497"/>
      <c r="J94" s="497"/>
    </row>
    <row r="95" spans="1:10" hidden="1" x14ac:dyDescent="0.35">
      <c r="A95" s="13"/>
    </row>
    <row r="96" spans="1:10" hidden="1" x14ac:dyDescent="0.35">
      <c r="A96" s="11"/>
    </row>
    <row r="97" spans="1:10" hidden="1" x14ac:dyDescent="0.35">
      <c r="A97" s="22" t="s">
        <v>78</v>
      </c>
    </row>
    <row r="98" spans="1:10" hidden="1" x14ac:dyDescent="0.35">
      <c r="A98" s="13" t="s">
        <v>79</v>
      </c>
    </row>
    <row r="99" spans="1:10" hidden="1" x14ac:dyDescent="0.35">
      <c r="A99" s="11"/>
    </row>
    <row r="100" spans="1:10" ht="37.5" hidden="1" x14ac:dyDescent="0.35">
      <c r="A100" s="65" t="s">
        <v>28</v>
      </c>
      <c r="B100" s="65" t="s">
        <v>3</v>
      </c>
      <c r="C100" s="65" t="s">
        <v>80</v>
      </c>
      <c r="D100" s="65" t="s">
        <v>81</v>
      </c>
      <c r="E100" s="65" t="s">
        <v>82</v>
      </c>
    </row>
    <row r="101" spans="1:10" hidden="1" x14ac:dyDescent="0.35">
      <c r="A101" s="65">
        <v>1</v>
      </c>
      <c r="B101" s="65">
        <v>2</v>
      </c>
      <c r="C101" s="65">
        <v>3</v>
      </c>
      <c r="D101" s="65">
        <v>4</v>
      </c>
      <c r="E101" s="65">
        <v>5</v>
      </c>
    </row>
    <row r="102" spans="1:10" hidden="1" x14ac:dyDescent="0.35">
      <c r="A102" s="67"/>
      <c r="B102" s="67"/>
      <c r="C102" s="67"/>
      <c r="D102" s="67"/>
      <c r="E102" s="67"/>
    </row>
    <row r="103" spans="1:10" hidden="1" x14ac:dyDescent="0.35">
      <c r="A103" s="67"/>
      <c r="B103" s="67"/>
      <c r="C103" s="67"/>
      <c r="D103" s="67"/>
      <c r="E103" s="67"/>
    </row>
    <row r="104" spans="1:10" hidden="1" x14ac:dyDescent="0.35">
      <c r="A104" s="67"/>
      <c r="B104" s="66" t="s">
        <v>42</v>
      </c>
      <c r="C104" s="65" t="s">
        <v>15</v>
      </c>
      <c r="D104" s="65" t="s">
        <v>15</v>
      </c>
      <c r="E104" s="67"/>
    </row>
    <row r="105" spans="1:10" hidden="1" x14ac:dyDescent="0.35">
      <c r="A105" s="11"/>
    </row>
    <row r="106" spans="1:10" hidden="1" x14ac:dyDescent="0.35">
      <c r="A106" s="486" t="s">
        <v>88</v>
      </c>
      <c r="B106" s="487"/>
      <c r="C106" s="487"/>
      <c r="D106" s="487"/>
      <c r="E106" s="487"/>
      <c r="F106" s="487"/>
      <c r="G106" s="487"/>
      <c r="H106" s="487"/>
      <c r="I106" s="487"/>
      <c r="J106" s="487"/>
    </row>
    <row r="107" spans="1:10" hidden="1" x14ac:dyDescent="0.35">
      <c r="A107" s="13"/>
    </row>
    <row r="108" spans="1:10" hidden="1" x14ac:dyDescent="0.35">
      <c r="A108" s="11"/>
    </row>
    <row r="109" spans="1:10" hidden="1" x14ac:dyDescent="0.35">
      <c r="A109" s="13" t="s">
        <v>78</v>
      </c>
    </row>
    <row r="110" spans="1:10" hidden="1" x14ac:dyDescent="0.35">
      <c r="A110" s="13" t="s">
        <v>79</v>
      </c>
    </row>
    <row r="111" spans="1:10" hidden="1" x14ac:dyDescent="0.35">
      <c r="A111" s="11"/>
    </row>
    <row r="112" spans="1:10" ht="37.5" hidden="1" x14ac:dyDescent="0.35">
      <c r="A112" s="65" t="s">
        <v>28</v>
      </c>
      <c r="B112" s="65" t="s">
        <v>3</v>
      </c>
      <c r="C112" s="65" t="s">
        <v>80</v>
      </c>
      <c r="D112" s="65" t="s">
        <v>81</v>
      </c>
      <c r="E112" s="65" t="s">
        <v>82</v>
      </c>
    </row>
    <row r="113" spans="1:10" hidden="1" x14ac:dyDescent="0.35">
      <c r="A113" s="65">
        <v>1</v>
      </c>
      <c r="B113" s="65">
        <v>2</v>
      </c>
      <c r="C113" s="65">
        <v>3</v>
      </c>
      <c r="D113" s="65">
        <v>4</v>
      </c>
      <c r="E113" s="65">
        <v>5</v>
      </c>
    </row>
    <row r="114" spans="1:10" hidden="1" x14ac:dyDescent="0.35">
      <c r="A114" s="67"/>
      <c r="B114" s="67"/>
      <c r="C114" s="67"/>
      <c r="D114" s="67"/>
      <c r="E114" s="67"/>
    </row>
    <row r="115" spans="1:10" hidden="1" x14ac:dyDescent="0.35">
      <c r="A115" s="67"/>
      <c r="B115" s="67"/>
      <c r="C115" s="67"/>
      <c r="D115" s="67"/>
      <c r="E115" s="67"/>
    </row>
    <row r="116" spans="1:10" hidden="1" x14ac:dyDescent="0.35">
      <c r="A116" s="67"/>
      <c r="B116" s="66" t="s">
        <v>42</v>
      </c>
      <c r="C116" s="65" t="s">
        <v>15</v>
      </c>
      <c r="D116" s="65" t="s">
        <v>15</v>
      </c>
      <c r="E116" s="67"/>
    </row>
    <row r="117" spans="1:10" x14ac:dyDescent="0.35">
      <c r="A117" s="11"/>
    </row>
    <row r="118" spans="1:10" x14ac:dyDescent="0.35">
      <c r="A118" s="496" t="s">
        <v>89</v>
      </c>
      <c r="B118" s="497"/>
      <c r="C118" s="497"/>
      <c r="D118" s="497"/>
      <c r="E118" s="497"/>
      <c r="F118" s="497"/>
      <c r="G118" s="497"/>
      <c r="H118" s="497"/>
      <c r="I118" s="497"/>
      <c r="J118" s="497"/>
    </row>
    <row r="119" spans="1:10" x14ac:dyDescent="0.35">
      <c r="A119" s="13"/>
    </row>
    <row r="120" spans="1:10" x14ac:dyDescent="0.35">
      <c r="A120" s="13" t="s">
        <v>137</v>
      </c>
    </row>
    <row r="121" spans="1:10" x14ac:dyDescent="0.35">
      <c r="A121" s="13" t="s">
        <v>123</v>
      </c>
    </row>
    <row r="122" spans="1:10" x14ac:dyDescent="0.35">
      <c r="A122" s="11"/>
    </row>
    <row r="123" spans="1:10" hidden="1" x14ac:dyDescent="0.35">
      <c r="A123" s="483" t="s">
        <v>90</v>
      </c>
      <c r="B123" s="482"/>
      <c r="C123" s="482"/>
      <c r="D123" s="482"/>
      <c r="E123" s="482"/>
      <c r="F123" s="482"/>
      <c r="G123" s="482"/>
      <c r="H123" s="482"/>
      <c r="I123" s="482"/>
      <c r="J123" s="482"/>
    </row>
    <row r="124" spans="1:10" hidden="1" x14ac:dyDescent="0.35">
      <c r="A124" s="11"/>
    </row>
    <row r="125" spans="1:10" ht="37.5" hidden="1" x14ac:dyDescent="0.35">
      <c r="A125" s="65" t="s">
        <v>28</v>
      </c>
      <c r="B125" s="65" t="s">
        <v>44</v>
      </c>
      <c r="C125" s="65" t="s">
        <v>91</v>
      </c>
      <c r="D125" s="65" t="s">
        <v>92</v>
      </c>
      <c r="E125" s="65" t="s">
        <v>93</v>
      </c>
      <c r="F125" s="65" t="s">
        <v>48</v>
      </c>
    </row>
    <row r="126" spans="1:10" hidden="1" x14ac:dyDescent="0.35">
      <c r="A126" s="65">
        <v>1</v>
      </c>
      <c r="B126" s="65">
        <v>2</v>
      </c>
      <c r="C126" s="65">
        <v>3</v>
      </c>
      <c r="D126" s="65">
        <v>4</v>
      </c>
      <c r="E126" s="65">
        <v>5</v>
      </c>
      <c r="F126" s="65">
        <v>6</v>
      </c>
    </row>
    <row r="127" spans="1:10" hidden="1" x14ac:dyDescent="0.35">
      <c r="A127" s="67"/>
      <c r="B127" s="67"/>
      <c r="C127" s="67"/>
      <c r="D127" s="67"/>
      <c r="E127" s="67"/>
      <c r="F127" s="67"/>
    </row>
    <row r="128" spans="1:10" hidden="1" x14ac:dyDescent="0.35">
      <c r="A128" s="67"/>
      <c r="B128" s="67"/>
      <c r="C128" s="67"/>
      <c r="D128" s="67"/>
      <c r="E128" s="67"/>
      <c r="F128" s="67"/>
    </row>
    <row r="129" spans="1:10" hidden="1" x14ac:dyDescent="0.35">
      <c r="A129" s="67"/>
      <c r="B129" s="66" t="s">
        <v>42</v>
      </c>
      <c r="C129" s="65" t="s">
        <v>15</v>
      </c>
      <c r="D129" s="65" t="s">
        <v>15</v>
      </c>
      <c r="E129" s="65" t="s">
        <v>15</v>
      </c>
      <c r="F129" s="67"/>
    </row>
    <row r="130" spans="1:10" hidden="1" x14ac:dyDescent="0.35">
      <c r="A130" s="11"/>
    </row>
    <row r="131" spans="1:10" hidden="1" x14ac:dyDescent="0.35">
      <c r="A131" s="483" t="s">
        <v>94</v>
      </c>
      <c r="B131" s="482"/>
      <c r="C131" s="482"/>
      <c r="D131" s="482"/>
      <c r="E131" s="482"/>
      <c r="F131" s="482"/>
      <c r="G131" s="482"/>
      <c r="H131" s="482"/>
      <c r="I131" s="482"/>
      <c r="J131" s="482"/>
    </row>
    <row r="132" spans="1:10" hidden="1" x14ac:dyDescent="0.35">
      <c r="A132" s="11"/>
    </row>
    <row r="133" spans="1:10" ht="37.5" hidden="1" x14ac:dyDescent="0.35">
      <c r="A133" s="65" t="s">
        <v>28</v>
      </c>
      <c r="B133" s="65" t="s">
        <v>44</v>
      </c>
      <c r="C133" s="65" t="s">
        <v>95</v>
      </c>
      <c r="D133" s="65" t="s">
        <v>96</v>
      </c>
      <c r="E133" s="65" t="s">
        <v>97</v>
      </c>
    </row>
    <row r="134" spans="1:10" hidden="1" x14ac:dyDescent="0.35">
      <c r="A134" s="65">
        <v>1</v>
      </c>
      <c r="B134" s="65">
        <v>2</v>
      </c>
      <c r="C134" s="65">
        <v>3</v>
      </c>
      <c r="D134" s="65">
        <v>4</v>
      </c>
      <c r="E134" s="65">
        <v>5</v>
      </c>
    </row>
    <row r="135" spans="1:10" hidden="1" x14ac:dyDescent="0.35">
      <c r="A135" s="67"/>
      <c r="B135" s="67"/>
      <c r="C135" s="67"/>
      <c r="D135" s="67"/>
      <c r="E135" s="67"/>
    </row>
    <row r="136" spans="1:10" hidden="1" x14ac:dyDescent="0.35">
      <c r="A136" s="67"/>
      <c r="B136" s="67"/>
      <c r="C136" s="67"/>
      <c r="D136" s="67"/>
      <c r="E136" s="67"/>
    </row>
    <row r="137" spans="1:10" hidden="1" x14ac:dyDescent="0.35">
      <c r="A137" s="67"/>
      <c r="B137" s="66" t="s">
        <v>42</v>
      </c>
      <c r="C137" s="67"/>
      <c r="D137" s="67"/>
      <c r="E137" s="67"/>
    </row>
    <row r="138" spans="1:10" hidden="1" x14ac:dyDescent="0.35">
      <c r="A138" s="11"/>
    </row>
    <row r="139" spans="1:10" hidden="1" x14ac:dyDescent="0.35">
      <c r="A139" s="483" t="s">
        <v>98</v>
      </c>
      <c r="B139" s="482"/>
      <c r="C139" s="482"/>
      <c r="D139" s="482"/>
      <c r="E139" s="482"/>
      <c r="F139" s="482"/>
      <c r="G139" s="482"/>
      <c r="H139" s="482"/>
      <c r="I139" s="482"/>
      <c r="J139" s="482"/>
    </row>
    <row r="140" spans="1:10" hidden="1" x14ac:dyDescent="0.35">
      <c r="A140" s="13"/>
    </row>
    <row r="141" spans="1:10" ht="37.5" hidden="1" x14ac:dyDescent="0.35">
      <c r="A141" s="65" t="s">
        <v>28</v>
      </c>
      <c r="B141" s="65" t="s">
        <v>3</v>
      </c>
      <c r="C141" s="65" t="s">
        <v>99</v>
      </c>
      <c r="D141" s="65" t="s">
        <v>100</v>
      </c>
      <c r="E141" s="65" t="s">
        <v>101</v>
      </c>
      <c r="F141" s="65" t="s">
        <v>48</v>
      </c>
    </row>
    <row r="142" spans="1:10" hidden="1" x14ac:dyDescent="0.35">
      <c r="A142" s="65">
        <v>1</v>
      </c>
      <c r="B142" s="65">
        <v>2</v>
      </c>
      <c r="C142" s="65">
        <v>3</v>
      </c>
      <c r="D142" s="65">
        <v>4</v>
      </c>
      <c r="E142" s="65">
        <v>5</v>
      </c>
      <c r="F142" s="65">
        <v>6</v>
      </c>
    </row>
    <row r="143" spans="1:10" hidden="1" x14ac:dyDescent="0.35">
      <c r="A143" s="67"/>
      <c r="B143" s="67"/>
      <c r="C143" s="67"/>
      <c r="D143" s="67"/>
      <c r="E143" s="67"/>
      <c r="F143" s="67"/>
    </row>
    <row r="144" spans="1:10" hidden="1" x14ac:dyDescent="0.35">
      <c r="A144" s="67"/>
      <c r="B144" s="67"/>
      <c r="C144" s="67"/>
      <c r="D144" s="67"/>
      <c r="E144" s="67"/>
      <c r="F144" s="67"/>
    </row>
    <row r="145" spans="1:10" hidden="1" x14ac:dyDescent="0.35">
      <c r="A145" s="67"/>
      <c r="B145" s="66" t="s">
        <v>42</v>
      </c>
      <c r="C145" s="65" t="s">
        <v>15</v>
      </c>
      <c r="D145" s="65" t="s">
        <v>15</v>
      </c>
      <c r="E145" s="65" t="s">
        <v>15</v>
      </c>
      <c r="F145" s="67"/>
    </row>
    <row r="146" spans="1:10" hidden="1" x14ac:dyDescent="0.35">
      <c r="A146" s="11"/>
    </row>
    <row r="147" spans="1:10" hidden="1" x14ac:dyDescent="0.35">
      <c r="A147" s="483" t="s">
        <v>102</v>
      </c>
      <c r="B147" s="482"/>
      <c r="C147" s="482"/>
      <c r="D147" s="482"/>
      <c r="E147" s="482"/>
      <c r="F147" s="482"/>
      <c r="G147" s="482"/>
      <c r="H147" s="482"/>
      <c r="I147" s="482"/>
      <c r="J147" s="482"/>
    </row>
    <row r="148" spans="1:10" hidden="1" x14ac:dyDescent="0.35">
      <c r="A148" s="11"/>
    </row>
    <row r="149" spans="1:10" ht="37.5" hidden="1" x14ac:dyDescent="0.35">
      <c r="A149" s="65" t="s">
        <v>28</v>
      </c>
      <c r="B149" s="65" t="s">
        <v>3</v>
      </c>
      <c r="C149" s="65" t="s">
        <v>103</v>
      </c>
      <c r="D149" s="65" t="s">
        <v>104</v>
      </c>
      <c r="E149" s="65" t="s">
        <v>105</v>
      </c>
    </row>
    <row r="150" spans="1:10" hidden="1" x14ac:dyDescent="0.35">
      <c r="A150" s="65">
        <v>1</v>
      </c>
      <c r="B150" s="65">
        <v>2</v>
      </c>
      <c r="C150" s="65">
        <v>3</v>
      </c>
      <c r="D150" s="65">
        <v>4</v>
      </c>
      <c r="E150" s="65">
        <v>5</v>
      </c>
    </row>
    <row r="151" spans="1:10" hidden="1" x14ac:dyDescent="0.35">
      <c r="A151" s="67"/>
      <c r="B151" s="67"/>
      <c r="C151" s="67"/>
      <c r="D151" s="67"/>
      <c r="E151" s="67"/>
    </row>
    <row r="152" spans="1:10" hidden="1" x14ac:dyDescent="0.35">
      <c r="A152" s="67"/>
      <c r="B152" s="67"/>
      <c r="C152" s="67"/>
      <c r="D152" s="67"/>
      <c r="E152" s="67"/>
    </row>
    <row r="153" spans="1:10" hidden="1" x14ac:dyDescent="0.35">
      <c r="A153" s="67"/>
      <c r="B153" s="66" t="s">
        <v>42</v>
      </c>
      <c r="C153" s="65" t="s">
        <v>15</v>
      </c>
      <c r="D153" s="65" t="s">
        <v>15</v>
      </c>
      <c r="E153" s="65" t="s">
        <v>15</v>
      </c>
    </row>
    <row r="154" spans="1:10" hidden="1" x14ac:dyDescent="0.35">
      <c r="A154" s="11"/>
    </row>
    <row r="155" spans="1:10" hidden="1" x14ac:dyDescent="0.35">
      <c r="A155" s="483" t="s">
        <v>106</v>
      </c>
      <c r="B155" s="484"/>
      <c r="C155" s="484"/>
      <c r="D155" s="484"/>
      <c r="E155" s="484"/>
      <c r="F155" s="484"/>
      <c r="G155" s="484"/>
      <c r="H155" s="484"/>
      <c r="I155" s="484"/>
      <c r="J155" s="484"/>
    </row>
    <row r="156" spans="1:10" hidden="1" x14ac:dyDescent="0.35">
      <c r="A156" s="13"/>
    </row>
    <row r="157" spans="1:10" ht="37.5" hidden="1" x14ac:dyDescent="0.35">
      <c r="A157" s="65" t="s">
        <v>28</v>
      </c>
      <c r="B157" s="65" t="s">
        <v>44</v>
      </c>
      <c r="C157" s="65" t="s">
        <v>107</v>
      </c>
      <c r="D157" s="65" t="s">
        <v>108</v>
      </c>
      <c r="E157" s="65" t="s">
        <v>109</v>
      </c>
    </row>
    <row r="158" spans="1:10" hidden="1" x14ac:dyDescent="0.35">
      <c r="A158" s="65">
        <v>1</v>
      </c>
      <c r="B158" s="65">
        <v>2</v>
      </c>
      <c r="C158" s="65">
        <v>3</v>
      </c>
      <c r="D158" s="65">
        <v>4</v>
      </c>
      <c r="E158" s="65">
        <v>5</v>
      </c>
    </row>
    <row r="159" spans="1:10" hidden="1" x14ac:dyDescent="0.35">
      <c r="A159" s="67">
        <v>1</v>
      </c>
      <c r="B159" s="46"/>
      <c r="C159" s="33"/>
      <c r="D159" s="33"/>
      <c r="E159" s="47"/>
    </row>
    <row r="160" spans="1:10" hidden="1" x14ac:dyDescent="0.35">
      <c r="A160" s="67"/>
      <c r="B160" s="67"/>
      <c r="C160" s="67"/>
      <c r="D160" s="67"/>
      <c r="E160" s="44"/>
    </row>
    <row r="161" spans="1:10" hidden="1" x14ac:dyDescent="0.35">
      <c r="A161" s="67"/>
      <c r="B161" s="66" t="s">
        <v>42</v>
      </c>
      <c r="C161" s="65" t="s">
        <v>15</v>
      </c>
      <c r="D161" s="65" t="s">
        <v>15</v>
      </c>
      <c r="E161" s="44">
        <f>SUM(E159:E160)</f>
        <v>0</v>
      </c>
    </row>
    <row r="162" spans="1:10" hidden="1" x14ac:dyDescent="0.35">
      <c r="A162" s="11"/>
    </row>
    <row r="163" spans="1:10" x14ac:dyDescent="0.35">
      <c r="A163" s="489" t="s">
        <v>110</v>
      </c>
      <c r="B163" s="490"/>
      <c r="C163" s="490"/>
      <c r="D163" s="490"/>
      <c r="E163" s="490"/>
      <c r="F163" s="490"/>
      <c r="G163" s="490"/>
      <c r="H163" s="490"/>
      <c r="I163" s="490"/>
      <c r="J163" s="490"/>
    </row>
    <row r="164" spans="1:10" x14ac:dyDescent="0.35">
      <c r="A164" s="13"/>
    </row>
    <row r="165" spans="1:10" ht="25" x14ac:dyDescent="0.35">
      <c r="A165" s="65" t="s">
        <v>28</v>
      </c>
      <c r="B165" s="65" t="s">
        <v>44</v>
      </c>
      <c r="C165" s="65" t="s">
        <v>111</v>
      </c>
      <c r="D165" s="65" t="s">
        <v>112</v>
      </c>
    </row>
    <row r="166" spans="1:10" x14ac:dyDescent="0.35">
      <c r="A166" s="65">
        <v>1</v>
      </c>
      <c r="B166" s="65">
        <v>2</v>
      </c>
      <c r="C166" s="65">
        <v>3</v>
      </c>
      <c r="D166" s="65">
        <v>4</v>
      </c>
    </row>
    <row r="167" spans="1:10" ht="50" x14ac:dyDescent="0.35">
      <c r="A167" s="65">
        <v>1</v>
      </c>
      <c r="B167" s="92" t="s">
        <v>200</v>
      </c>
      <c r="C167" s="97">
        <v>1</v>
      </c>
      <c r="D167" s="93">
        <v>336600</v>
      </c>
    </row>
    <row r="168" spans="1:10" x14ac:dyDescent="0.35">
      <c r="A168" s="67"/>
      <c r="B168" s="66" t="s">
        <v>42</v>
      </c>
      <c r="C168" s="65" t="s">
        <v>15</v>
      </c>
      <c r="D168" s="93">
        <f>SUM(D167:D167)</f>
        <v>336600</v>
      </c>
    </row>
    <row r="169" spans="1:10" x14ac:dyDescent="0.35">
      <c r="A169" s="11"/>
      <c r="D169" s="3"/>
    </row>
    <row r="170" spans="1:10" hidden="1" x14ac:dyDescent="0.35">
      <c r="A170" s="489" t="s">
        <v>113</v>
      </c>
      <c r="B170" s="490"/>
      <c r="C170" s="490"/>
      <c r="D170" s="490"/>
      <c r="E170" s="490"/>
      <c r="F170" s="490"/>
      <c r="G170" s="490"/>
      <c r="H170" s="490"/>
      <c r="I170" s="490"/>
      <c r="J170" s="490"/>
    </row>
    <row r="171" spans="1:10" hidden="1" x14ac:dyDescent="0.35">
      <c r="A171" s="13"/>
    </row>
    <row r="172" spans="1:10" ht="37.5" hidden="1" x14ac:dyDescent="0.35">
      <c r="A172" s="65" t="s">
        <v>28</v>
      </c>
      <c r="B172" s="65" t="s">
        <v>44</v>
      </c>
      <c r="C172" s="65" t="s">
        <v>103</v>
      </c>
      <c r="D172" s="65" t="s">
        <v>114</v>
      </c>
      <c r="E172" s="65" t="s">
        <v>115</v>
      </c>
    </row>
    <row r="173" spans="1:10" hidden="1" x14ac:dyDescent="0.35">
      <c r="A173" s="67"/>
      <c r="B173" s="7">
        <v>1</v>
      </c>
      <c r="C173" s="7">
        <v>2</v>
      </c>
      <c r="D173" s="7">
        <v>3</v>
      </c>
      <c r="E173" s="7">
        <v>4</v>
      </c>
    </row>
    <row r="174" spans="1:10" hidden="1" x14ac:dyDescent="0.35">
      <c r="A174" s="5">
        <v>1</v>
      </c>
      <c r="B174" s="94"/>
      <c r="C174" s="95"/>
      <c r="D174" s="95"/>
      <c r="E174" s="96"/>
    </row>
    <row r="175" spans="1:10" hidden="1" x14ac:dyDescent="0.35">
      <c r="A175" s="67"/>
      <c r="B175" s="67"/>
      <c r="C175" s="67"/>
      <c r="D175" s="67"/>
      <c r="E175" s="67"/>
    </row>
    <row r="176" spans="1:10" hidden="1" x14ac:dyDescent="0.35">
      <c r="A176" s="67"/>
      <c r="B176" s="66" t="s">
        <v>42</v>
      </c>
      <c r="C176" s="67"/>
      <c r="D176" s="65" t="s">
        <v>15</v>
      </c>
      <c r="E176" s="44">
        <f>SUM(E174:E175)</f>
        <v>0</v>
      </c>
    </row>
  </sheetData>
  <mergeCells count="34">
    <mergeCell ref="A6:I6"/>
    <mergeCell ref="A21:J21"/>
    <mergeCell ref="A23:A25"/>
    <mergeCell ref="B23:B25"/>
    <mergeCell ref="C23:C25"/>
    <mergeCell ref="D23:G23"/>
    <mergeCell ref="H23:H25"/>
    <mergeCell ref="I23:I25"/>
    <mergeCell ref="J23:J25"/>
    <mergeCell ref="D24:D25"/>
    <mergeCell ref="A82:J82"/>
    <mergeCell ref="E24:G24"/>
    <mergeCell ref="A30:B30"/>
    <mergeCell ref="A32:J32"/>
    <mergeCell ref="A40:J40"/>
    <mergeCell ref="A49:J49"/>
    <mergeCell ref="A54:A55"/>
    <mergeCell ref="C54:C55"/>
    <mergeCell ref="D54:D55"/>
    <mergeCell ref="A59:A60"/>
    <mergeCell ref="C59:C60"/>
    <mergeCell ref="D59:D60"/>
    <mergeCell ref="A69:J69"/>
    <mergeCell ref="A71:J71"/>
    <mergeCell ref="A147:J147"/>
    <mergeCell ref="A155:J155"/>
    <mergeCell ref="A163:J163"/>
    <mergeCell ref="A170:J170"/>
    <mergeCell ref="A94:J94"/>
    <mergeCell ref="A106:J106"/>
    <mergeCell ref="A118:J118"/>
    <mergeCell ref="A123:J123"/>
    <mergeCell ref="A131:J131"/>
    <mergeCell ref="A139:J139"/>
  </mergeCells>
  <hyperlinks>
    <hyperlink ref="A7" r:id="rId1" display="consultantplus://offline/ref=0F40E7BB26451C12492B4EE999FF440CA68FF2B663E7B1FF39F1609F36278DFFAC49D49C8BAE0C53EB5F3AiAzCI"/>
    <hyperlink ref="B63" location="Par1140" display="Par1140"/>
    <hyperlink ref="B64" location="Par1140" display="Par1140"/>
    <hyperlink ref="A69" r:id="rId2" display="consultantplus://offline/ref=0F40E7BB26451C12492B50E48F931904A283AEBF65E4E6A064F737C0i6z6I"/>
  </hyperlinks>
  <pageMargins left="0.70866141732283472" right="0" top="0" bottom="0" header="0.31496062992125984" footer="0.31496062992125984"/>
  <pageSetup paperSize="9" scale="85"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80"/>
  <sheetViews>
    <sheetView topLeftCell="A154" workbookViewId="0">
      <selection activeCell="E161" sqref="E161"/>
    </sheetView>
  </sheetViews>
  <sheetFormatPr defaultRowHeight="14.5" x14ac:dyDescent="0.35"/>
  <cols>
    <col min="1" max="1" width="5" customWidth="1"/>
    <col min="2" max="2" width="25.1796875" customWidth="1"/>
    <col min="3" max="3" width="16" customWidth="1"/>
    <col min="4" max="4" width="11.453125" customWidth="1"/>
    <col min="5" max="5" width="15" customWidth="1"/>
    <col min="6" max="6" width="12.26953125" customWidth="1"/>
    <col min="7" max="7" width="12.81640625" customWidth="1"/>
    <col min="8" max="8" width="13.7265625" customWidth="1"/>
    <col min="9" max="9" width="9.81640625" customWidth="1"/>
    <col min="10" max="10" width="16.54296875" customWidth="1"/>
  </cols>
  <sheetData>
    <row r="1" spans="1:9" x14ac:dyDescent="0.35">
      <c r="I1" s="1" t="s">
        <v>16</v>
      </c>
    </row>
    <row r="2" spans="1:9" x14ac:dyDescent="0.35">
      <c r="I2" s="1" t="s">
        <v>12</v>
      </c>
    </row>
    <row r="3" spans="1:9" x14ac:dyDescent="0.35">
      <c r="I3" s="1" t="s">
        <v>17</v>
      </c>
    </row>
    <row r="4" spans="1:9" x14ac:dyDescent="0.35">
      <c r="I4" s="1" t="s">
        <v>13</v>
      </c>
    </row>
    <row r="5" spans="1:9" x14ac:dyDescent="0.35">
      <c r="A5" s="2"/>
    </row>
    <row r="6" spans="1:9" x14ac:dyDescent="0.35">
      <c r="A6" s="481" t="s">
        <v>18</v>
      </c>
      <c r="B6" s="482"/>
      <c r="C6" s="482"/>
      <c r="D6" s="482"/>
      <c r="E6" s="482"/>
      <c r="F6" s="482"/>
      <c r="G6" s="482"/>
      <c r="H6" s="482"/>
      <c r="I6" s="482"/>
    </row>
    <row r="7" spans="1:9" x14ac:dyDescent="0.35">
      <c r="A7" s="12" t="s">
        <v>19</v>
      </c>
    </row>
    <row r="8" spans="1:9" x14ac:dyDescent="0.35">
      <c r="A8" s="13" t="s">
        <v>20</v>
      </c>
    </row>
    <row r="9" spans="1:9" x14ac:dyDescent="0.35">
      <c r="A9" s="11"/>
    </row>
    <row r="10" spans="1:9" x14ac:dyDescent="0.35">
      <c r="A10" s="13"/>
      <c r="E10" s="13"/>
    </row>
    <row r="11" spans="1:9" x14ac:dyDescent="0.35">
      <c r="A11" s="11"/>
    </row>
    <row r="12" spans="1:9" x14ac:dyDescent="0.35">
      <c r="A12" s="13"/>
      <c r="D12" s="2" t="s">
        <v>21</v>
      </c>
      <c r="E12" s="14"/>
      <c r="F12" s="14"/>
    </row>
    <row r="13" spans="1:9" x14ac:dyDescent="0.35">
      <c r="A13" s="13"/>
      <c r="D13" s="2" t="s">
        <v>22</v>
      </c>
      <c r="E13" s="14"/>
      <c r="F13" s="14"/>
    </row>
    <row r="14" spans="1:9" x14ac:dyDescent="0.35">
      <c r="A14" s="13"/>
      <c r="D14" s="2" t="s">
        <v>23</v>
      </c>
      <c r="E14" s="14"/>
      <c r="F14" s="14"/>
    </row>
    <row r="15" spans="1:9" x14ac:dyDescent="0.35">
      <c r="A15" s="11"/>
    </row>
    <row r="16" spans="1:9" x14ac:dyDescent="0.35">
      <c r="A16" s="15" t="s">
        <v>24</v>
      </c>
    </row>
    <row r="17" spans="1:10" hidden="1" x14ac:dyDescent="0.35">
      <c r="A17" s="11"/>
    </row>
    <row r="18" spans="1:10" hidden="1" x14ac:dyDescent="0.35">
      <c r="A18" s="13" t="s">
        <v>78</v>
      </c>
    </row>
    <row r="19" spans="1:10" hidden="1" x14ac:dyDescent="0.35">
      <c r="A19" s="13" t="s">
        <v>79</v>
      </c>
    </row>
    <row r="20" spans="1:10" hidden="1" x14ac:dyDescent="0.35">
      <c r="A20" s="11"/>
    </row>
    <row r="21" spans="1:10" hidden="1" x14ac:dyDescent="0.35">
      <c r="A21" s="483" t="s">
        <v>27</v>
      </c>
      <c r="B21" s="484"/>
      <c r="C21" s="484"/>
      <c r="D21" s="484"/>
      <c r="E21" s="484"/>
      <c r="F21" s="484"/>
      <c r="G21" s="484"/>
      <c r="H21" s="484"/>
      <c r="I21" s="484"/>
      <c r="J21" s="484"/>
    </row>
    <row r="22" spans="1:10" hidden="1" x14ac:dyDescent="0.35">
      <c r="A22" s="11"/>
    </row>
    <row r="23" spans="1:10" ht="25.5" hidden="1" customHeight="1" x14ac:dyDescent="0.35">
      <c r="A23" s="485" t="s">
        <v>28</v>
      </c>
      <c r="B23" s="485" t="s">
        <v>29</v>
      </c>
      <c r="C23" s="485" t="s">
        <v>30</v>
      </c>
      <c r="D23" s="485" t="s">
        <v>31</v>
      </c>
      <c r="E23" s="485"/>
      <c r="F23" s="485"/>
      <c r="G23" s="485"/>
      <c r="H23" s="485" t="s">
        <v>32</v>
      </c>
      <c r="I23" s="485" t="s">
        <v>33</v>
      </c>
      <c r="J23" s="485" t="s">
        <v>34</v>
      </c>
    </row>
    <row r="24" spans="1:10" hidden="1" x14ac:dyDescent="0.35">
      <c r="A24" s="485"/>
      <c r="B24" s="485"/>
      <c r="C24" s="485"/>
      <c r="D24" s="485" t="s">
        <v>7</v>
      </c>
      <c r="E24" s="485" t="s">
        <v>5</v>
      </c>
      <c r="F24" s="485"/>
      <c r="G24" s="485"/>
      <c r="H24" s="485"/>
      <c r="I24" s="485"/>
      <c r="J24" s="485"/>
    </row>
    <row r="25" spans="1:10" ht="57" hidden="1" customHeight="1" x14ac:dyDescent="0.35">
      <c r="A25" s="485"/>
      <c r="B25" s="485"/>
      <c r="C25" s="485"/>
      <c r="D25" s="485"/>
      <c r="E25" s="10" t="s">
        <v>35</v>
      </c>
      <c r="F25" s="10" t="s">
        <v>36</v>
      </c>
      <c r="G25" s="10" t="s">
        <v>37</v>
      </c>
      <c r="H25" s="485"/>
      <c r="I25" s="485"/>
      <c r="J25" s="485"/>
    </row>
    <row r="26" spans="1:10" hidden="1" x14ac:dyDescent="0.35">
      <c r="A26" s="10">
        <v>1</v>
      </c>
      <c r="B26" s="10">
        <v>2</v>
      </c>
      <c r="C26" s="10">
        <v>3</v>
      </c>
      <c r="D26" s="10">
        <v>4</v>
      </c>
      <c r="E26" s="10">
        <v>5</v>
      </c>
      <c r="F26" s="10">
        <v>6</v>
      </c>
      <c r="G26" s="10">
        <v>7</v>
      </c>
      <c r="H26" s="10">
        <v>8</v>
      </c>
      <c r="I26" s="10">
        <v>9</v>
      </c>
      <c r="J26" s="10">
        <v>10</v>
      </c>
    </row>
    <row r="27" spans="1:10" hidden="1" x14ac:dyDescent="0.35">
      <c r="A27" s="8"/>
      <c r="B27" s="8"/>
      <c r="C27" s="8"/>
      <c r="D27" s="8"/>
      <c r="E27" s="8"/>
      <c r="F27" s="8"/>
      <c r="G27" s="8"/>
      <c r="H27" s="8"/>
      <c r="I27" s="8"/>
      <c r="J27" s="8"/>
    </row>
    <row r="28" spans="1:10" hidden="1" x14ac:dyDescent="0.35">
      <c r="A28" s="8"/>
      <c r="B28" s="8"/>
      <c r="C28" s="8"/>
      <c r="D28" s="8"/>
      <c r="E28" s="8"/>
      <c r="F28" s="8"/>
      <c r="G28" s="8"/>
      <c r="H28" s="8"/>
      <c r="I28" s="8"/>
      <c r="J28" s="8"/>
    </row>
    <row r="29" spans="1:10" hidden="1" x14ac:dyDescent="0.35">
      <c r="A29" s="8"/>
      <c r="B29" s="8"/>
      <c r="C29" s="8"/>
      <c r="D29" s="8"/>
      <c r="E29" s="8"/>
      <c r="F29" s="8"/>
      <c r="G29" s="8"/>
      <c r="H29" s="8"/>
      <c r="I29" s="8"/>
      <c r="J29" s="8"/>
    </row>
    <row r="30" spans="1:10" hidden="1" x14ac:dyDescent="0.35">
      <c r="A30" s="488" t="s">
        <v>42</v>
      </c>
      <c r="B30" s="488"/>
      <c r="C30" s="8" t="s">
        <v>15</v>
      </c>
      <c r="D30" s="8"/>
      <c r="E30" s="8" t="s">
        <v>15</v>
      </c>
      <c r="F30" s="8" t="s">
        <v>15</v>
      </c>
      <c r="G30" s="8" t="s">
        <v>15</v>
      </c>
      <c r="H30" s="18" t="s">
        <v>15</v>
      </c>
      <c r="I30" s="8" t="s">
        <v>15</v>
      </c>
      <c r="J30" s="8"/>
    </row>
    <row r="31" spans="1:10" hidden="1" x14ac:dyDescent="0.35">
      <c r="A31" s="11"/>
    </row>
    <row r="32" spans="1:10" hidden="1" x14ac:dyDescent="0.35">
      <c r="A32" s="489" t="s">
        <v>43</v>
      </c>
      <c r="B32" s="490"/>
      <c r="C32" s="490"/>
      <c r="D32" s="490"/>
      <c r="E32" s="490"/>
      <c r="F32" s="490"/>
      <c r="G32" s="490"/>
      <c r="H32" s="490"/>
      <c r="I32" s="490"/>
      <c r="J32" s="490"/>
    </row>
    <row r="33" spans="1:10" hidden="1" x14ac:dyDescent="0.35">
      <c r="A33" s="11"/>
    </row>
    <row r="34" spans="1:10" ht="50" hidden="1" x14ac:dyDescent="0.35">
      <c r="A34" s="10" t="s">
        <v>28</v>
      </c>
      <c r="B34" s="10" t="s">
        <v>44</v>
      </c>
      <c r="C34" s="10" t="s">
        <v>45</v>
      </c>
      <c r="D34" s="10" t="s">
        <v>46</v>
      </c>
      <c r="E34" s="10" t="s">
        <v>47</v>
      </c>
      <c r="F34" s="10" t="s">
        <v>48</v>
      </c>
    </row>
    <row r="35" spans="1:10" hidden="1" x14ac:dyDescent="0.35">
      <c r="A35" s="10">
        <v>1</v>
      </c>
      <c r="B35" s="10">
        <v>2</v>
      </c>
      <c r="C35" s="10">
        <v>3</v>
      </c>
      <c r="D35" s="10">
        <v>4</v>
      </c>
      <c r="E35" s="10">
        <v>5</v>
      </c>
      <c r="F35" s="10">
        <v>6</v>
      </c>
    </row>
    <row r="36" spans="1:10" hidden="1" x14ac:dyDescent="0.35">
      <c r="A36" s="8"/>
      <c r="B36" s="8"/>
      <c r="C36" s="8"/>
      <c r="D36" s="8"/>
      <c r="E36" s="8"/>
      <c r="F36" s="8"/>
    </row>
    <row r="37" spans="1:10" hidden="1" x14ac:dyDescent="0.35">
      <c r="A37" s="8"/>
      <c r="B37" s="8"/>
      <c r="C37" s="8"/>
      <c r="D37" s="8"/>
      <c r="E37" s="8"/>
      <c r="F37" s="8"/>
    </row>
    <row r="38" spans="1:10" hidden="1" x14ac:dyDescent="0.35">
      <c r="A38" s="8"/>
      <c r="B38" s="19" t="s">
        <v>42</v>
      </c>
      <c r="C38" s="10" t="s">
        <v>15</v>
      </c>
      <c r="D38" s="10" t="s">
        <v>15</v>
      </c>
      <c r="E38" s="10" t="s">
        <v>15</v>
      </c>
      <c r="F38" s="8"/>
    </row>
    <row r="39" spans="1:10" hidden="1" x14ac:dyDescent="0.35">
      <c r="A39" s="11"/>
    </row>
    <row r="40" spans="1:10" hidden="1" x14ac:dyDescent="0.35">
      <c r="A40" s="483" t="s">
        <v>49</v>
      </c>
      <c r="B40" s="484"/>
      <c r="C40" s="484"/>
      <c r="D40" s="484"/>
      <c r="E40" s="484"/>
      <c r="F40" s="484"/>
      <c r="G40" s="484"/>
      <c r="H40" s="484"/>
      <c r="I40" s="484"/>
      <c r="J40" s="484"/>
    </row>
    <row r="41" spans="1:10" hidden="1" x14ac:dyDescent="0.35">
      <c r="A41" s="13"/>
    </row>
    <row r="42" spans="1:10" hidden="1" x14ac:dyDescent="0.35">
      <c r="A42" s="11"/>
    </row>
    <row r="43" spans="1:10" ht="62.5" hidden="1" x14ac:dyDescent="0.35">
      <c r="A43" s="10" t="s">
        <v>28</v>
      </c>
      <c r="B43" s="10" t="s">
        <v>44</v>
      </c>
      <c r="C43" s="10" t="s">
        <v>50</v>
      </c>
      <c r="D43" s="10" t="s">
        <v>51</v>
      </c>
      <c r="E43" s="10" t="s">
        <v>52</v>
      </c>
      <c r="F43" s="10" t="s">
        <v>48</v>
      </c>
    </row>
    <row r="44" spans="1:10" hidden="1" x14ac:dyDescent="0.35">
      <c r="A44" s="10">
        <v>1</v>
      </c>
      <c r="B44" s="10">
        <v>2</v>
      </c>
      <c r="C44" s="10">
        <v>3</v>
      </c>
      <c r="D44" s="10">
        <v>4</v>
      </c>
      <c r="E44" s="10">
        <v>5</v>
      </c>
      <c r="F44" s="10">
        <v>6</v>
      </c>
    </row>
    <row r="45" spans="1:10" hidden="1" x14ac:dyDescent="0.35">
      <c r="A45" s="8"/>
      <c r="B45" s="8"/>
      <c r="C45" s="8"/>
      <c r="D45" s="8"/>
      <c r="E45" s="8"/>
      <c r="F45" s="8"/>
    </row>
    <row r="46" spans="1:10" hidden="1" x14ac:dyDescent="0.35">
      <c r="A46" s="8"/>
      <c r="B46" s="8"/>
      <c r="C46" s="8"/>
      <c r="D46" s="8"/>
      <c r="E46" s="8"/>
      <c r="F46" s="8"/>
    </row>
    <row r="47" spans="1:10" hidden="1" x14ac:dyDescent="0.35">
      <c r="A47" s="8"/>
      <c r="B47" s="19" t="s">
        <v>42</v>
      </c>
      <c r="C47" s="10" t="s">
        <v>15</v>
      </c>
      <c r="D47" s="10" t="s">
        <v>15</v>
      </c>
      <c r="E47" s="10" t="s">
        <v>15</v>
      </c>
      <c r="F47" s="8"/>
    </row>
    <row r="48" spans="1:10" hidden="1" x14ac:dyDescent="0.35">
      <c r="A48" s="11"/>
    </row>
    <row r="49" spans="1:10" ht="33.75" hidden="1" customHeight="1" x14ac:dyDescent="0.35">
      <c r="A49" s="489" t="s">
        <v>53</v>
      </c>
      <c r="B49" s="490"/>
      <c r="C49" s="490"/>
      <c r="D49" s="490"/>
      <c r="E49" s="490"/>
      <c r="F49" s="490"/>
      <c r="G49" s="490"/>
      <c r="H49" s="490"/>
      <c r="I49" s="490"/>
      <c r="J49" s="490"/>
    </row>
    <row r="50" spans="1:10" hidden="1" x14ac:dyDescent="0.35">
      <c r="A50" s="11"/>
    </row>
    <row r="51" spans="1:10" ht="54" hidden="1" customHeight="1" x14ac:dyDescent="0.35">
      <c r="A51" s="10" t="s">
        <v>28</v>
      </c>
      <c r="B51" s="10" t="s">
        <v>54</v>
      </c>
      <c r="C51" s="10" t="s">
        <v>55</v>
      </c>
      <c r="D51" s="10" t="s">
        <v>56</v>
      </c>
    </row>
    <row r="52" spans="1:10" hidden="1" x14ac:dyDescent="0.35">
      <c r="A52" s="10">
        <v>1</v>
      </c>
      <c r="B52" s="10">
        <v>2</v>
      </c>
      <c r="C52" s="10">
        <v>3</v>
      </c>
      <c r="D52" s="10">
        <v>4</v>
      </c>
    </row>
    <row r="53" spans="1:10" ht="59.25" hidden="1" customHeight="1" x14ac:dyDescent="0.35">
      <c r="A53" s="10">
        <v>1</v>
      </c>
      <c r="B53" s="8" t="s">
        <v>57</v>
      </c>
      <c r="C53" s="10" t="s">
        <v>15</v>
      </c>
      <c r="D53" s="8"/>
    </row>
    <row r="54" spans="1:10" hidden="1" x14ac:dyDescent="0.35">
      <c r="A54" s="485" t="s">
        <v>58</v>
      </c>
      <c r="B54" s="18" t="s">
        <v>5</v>
      </c>
      <c r="C54" s="492"/>
      <c r="D54" s="492"/>
    </row>
    <row r="55" spans="1:10" ht="17.25" hidden="1" customHeight="1" x14ac:dyDescent="0.35">
      <c r="A55" s="485"/>
      <c r="B55" s="18" t="s">
        <v>59</v>
      </c>
      <c r="C55" s="492"/>
      <c r="D55" s="492"/>
    </row>
    <row r="56" spans="1:10" ht="18.75" hidden="1" customHeight="1" x14ac:dyDescent="0.35">
      <c r="A56" s="10" t="s">
        <v>60</v>
      </c>
      <c r="B56" s="8" t="s">
        <v>61</v>
      </c>
      <c r="C56" s="8"/>
      <c r="D56" s="8"/>
    </row>
    <row r="57" spans="1:10" ht="63" hidden="1" customHeight="1" x14ac:dyDescent="0.35">
      <c r="A57" s="10" t="s">
        <v>62</v>
      </c>
      <c r="B57" s="8" t="s">
        <v>63</v>
      </c>
      <c r="C57" s="8"/>
      <c r="D57" s="8"/>
    </row>
    <row r="58" spans="1:10" ht="57" hidden="1" customHeight="1" x14ac:dyDescent="0.35">
      <c r="A58" s="10">
        <v>2</v>
      </c>
      <c r="B58" s="8" t="s">
        <v>64</v>
      </c>
      <c r="C58" s="10" t="s">
        <v>15</v>
      </c>
      <c r="D58" s="8"/>
    </row>
    <row r="59" spans="1:10" hidden="1" x14ac:dyDescent="0.35">
      <c r="A59" s="485" t="s">
        <v>65</v>
      </c>
      <c r="B59" s="8" t="s">
        <v>5</v>
      </c>
      <c r="C59" s="492"/>
      <c r="D59" s="492"/>
    </row>
    <row r="60" spans="1:10" ht="79.5" hidden="1" customHeight="1" x14ac:dyDescent="0.35">
      <c r="A60" s="485"/>
      <c r="B60" s="8" t="s">
        <v>66</v>
      </c>
      <c r="C60" s="492"/>
      <c r="D60" s="492"/>
    </row>
    <row r="61" spans="1:10" ht="74.25" hidden="1" customHeight="1" x14ac:dyDescent="0.35">
      <c r="A61" s="10" t="s">
        <v>67</v>
      </c>
      <c r="B61" s="8" t="s">
        <v>68</v>
      </c>
      <c r="C61" s="8"/>
      <c r="D61" s="8"/>
    </row>
    <row r="62" spans="1:10" ht="78.75" hidden="1" customHeight="1" x14ac:dyDescent="0.35">
      <c r="A62" s="10" t="s">
        <v>69</v>
      </c>
      <c r="B62" s="8" t="s">
        <v>70</v>
      </c>
      <c r="C62" s="8"/>
      <c r="D62" s="8"/>
    </row>
    <row r="63" spans="1:10" ht="111.75" hidden="1" customHeight="1" x14ac:dyDescent="0.35">
      <c r="A63" s="10" t="s">
        <v>71</v>
      </c>
      <c r="B63" s="4" t="s">
        <v>72</v>
      </c>
      <c r="C63" s="8"/>
      <c r="D63" s="8"/>
    </row>
    <row r="64" spans="1:10" ht="105.75" hidden="1" customHeight="1" x14ac:dyDescent="0.35">
      <c r="A64" s="10" t="s">
        <v>73</v>
      </c>
      <c r="B64" s="4" t="s">
        <v>72</v>
      </c>
      <c r="C64" s="8"/>
      <c r="D64" s="8"/>
    </row>
    <row r="65" spans="1:10" ht="72.75" hidden="1" customHeight="1" x14ac:dyDescent="0.35">
      <c r="A65" s="10">
        <v>3</v>
      </c>
      <c r="B65" s="8" t="s">
        <v>74</v>
      </c>
      <c r="C65" s="8"/>
      <c r="D65" s="8"/>
    </row>
    <row r="66" spans="1:10" hidden="1" x14ac:dyDescent="0.35">
      <c r="A66" s="8"/>
      <c r="B66" s="19" t="s">
        <v>42</v>
      </c>
      <c r="C66" s="10" t="s">
        <v>15</v>
      </c>
      <c r="D66" s="8"/>
    </row>
    <row r="67" spans="1:10" hidden="1" x14ac:dyDescent="0.35">
      <c r="A67" s="11"/>
    </row>
    <row r="68" spans="1:10" hidden="1" x14ac:dyDescent="0.35">
      <c r="A68" s="22" t="s">
        <v>75</v>
      </c>
    </row>
    <row r="69" spans="1:10" ht="48" hidden="1" customHeight="1" x14ac:dyDescent="0.35">
      <c r="A69" s="494" t="s">
        <v>76</v>
      </c>
      <c r="B69" s="495"/>
      <c r="C69" s="495"/>
      <c r="D69" s="495"/>
      <c r="E69" s="495"/>
      <c r="F69" s="495"/>
      <c r="G69" s="495"/>
      <c r="H69" s="495"/>
      <c r="I69" s="495"/>
      <c r="J69" s="495"/>
    </row>
    <row r="70" spans="1:10" hidden="1" x14ac:dyDescent="0.35">
      <c r="A70" s="11"/>
    </row>
    <row r="71" spans="1:10" hidden="1" x14ac:dyDescent="0.35">
      <c r="A71" s="496" t="s">
        <v>77</v>
      </c>
      <c r="B71" s="497"/>
      <c r="C71" s="497"/>
      <c r="D71" s="497"/>
      <c r="E71" s="497"/>
      <c r="F71" s="497"/>
      <c r="G71" s="497"/>
      <c r="H71" s="497"/>
      <c r="I71" s="497"/>
      <c r="J71" s="497"/>
    </row>
    <row r="72" spans="1:10" hidden="1" x14ac:dyDescent="0.35">
      <c r="A72" s="11"/>
    </row>
    <row r="73" spans="1:10" hidden="1" x14ac:dyDescent="0.35">
      <c r="A73" s="13" t="s">
        <v>78</v>
      </c>
    </row>
    <row r="74" spans="1:10" hidden="1" x14ac:dyDescent="0.35">
      <c r="A74" s="13" t="s">
        <v>79</v>
      </c>
    </row>
    <row r="75" spans="1:10" hidden="1" x14ac:dyDescent="0.35">
      <c r="A75" s="11"/>
    </row>
    <row r="76" spans="1:10" ht="37.5" hidden="1" x14ac:dyDescent="0.35">
      <c r="A76" s="10" t="s">
        <v>28</v>
      </c>
      <c r="B76" s="10" t="s">
        <v>3</v>
      </c>
      <c r="C76" s="10" t="s">
        <v>80</v>
      </c>
      <c r="D76" s="10" t="s">
        <v>81</v>
      </c>
      <c r="E76" s="10" t="s">
        <v>82</v>
      </c>
    </row>
    <row r="77" spans="1:10" hidden="1" x14ac:dyDescent="0.35">
      <c r="A77" s="10">
        <v>1</v>
      </c>
      <c r="B77" s="10">
        <v>2</v>
      </c>
      <c r="C77" s="10">
        <v>3</v>
      </c>
      <c r="D77" s="10">
        <v>4</v>
      </c>
      <c r="E77" s="10">
        <v>5</v>
      </c>
    </row>
    <row r="78" spans="1:10" hidden="1" x14ac:dyDescent="0.35">
      <c r="A78" s="8"/>
      <c r="B78" s="8"/>
      <c r="C78" s="8"/>
      <c r="D78" s="8"/>
      <c r="E78" s="8"/>
    </row>
    <row r="79" spans="1:10" hidden="1" x14ac:dyDescent="0.35">
      <c r="A79" s="8"/>
      <c r="B79" s="8"/>
      <c r="C79" s="8"/>
      <c r="D79" s="8"/>
      <c r="E79" s="8"/>
    </row>
    <row r="80" spans="1:10" hidden="1" x14ac:dyDescent="0.35">
      <c r="A80" s="8"/>
      <c r="B80" s="19" t="s">
        <v>42</v>
      </c>
      <c r="C80" s="10" t="s">
        <v>15</v>
      </c>
      <c r="D80" s="10" t="s">
        <v>15</v>
      </c>
      <c r="E80" s="8"/>
    </row>
    <row r="81" spans="1:10" hidden="1" x14ac:dyDescent="0.35">
      <c r="A81" s="11"/>
    </row>
    <row r="82" spans="1:10" hidden="1" x14ac:dyDescent="0.35">
      <c r="A82" s="486" t="s">
        <v>83</v>
      </c>
      <c r="B82" s="487"/>
      <c r="C82" s="487"/>
      <c r="D82" s="487"/>
      <c r="E82" s="487"/>
      <c r="F82" s="487"/>
      <c r="G82" s="487"/>
      <c r="H82" s="487"/>
      <c r="I82" s="487"/>
      <c r="J82" s="487"/>
    </row>
    <row r="83" spans="1:10" hidden="1" x14ac:dyDescent="0.35">
      <c r="A83" s="13"/>
    </row>
    <row r="84" spans="1:10" hidden="1" x14ac:dyDescent="0.35">
      <c r="A84" s="11"/>
    </row>
    <row r="85" spans="1:10" hidden="1" x14ac:dyDescent="0.35">
      <c r="A85" s="13" t="s">
        <v>78</v>
      </c>
    </row>
    <row r="86" spans="1:10" hidden="1" x14ac:dyDescent="0.35">
      <c r="A86" s="13" t="s">
        <v>79</v>
      </c>
    </row>
    <row r="87" spans="1:10" hidden="1" x14ac:dyDescent="0.35">
      <c r="A87" s="11"/>
    </row>
    <row r="88" spans="1:10" ht="75" hidden="1" x14ac:dyDescent="0.35">
      <c r="A88" s="10" t="s">
        <v>28</v>
      </c>
      <c r="B88" s="10" t="s">
        <v>44</v>
      </c>
      <c r="C88" s="10" t="s">
        <v>84</v>
      </c>
      <c r="D88" s="10" t="s">
        <v>85</v>
      </c>
      <c r="E88" s="10" t="s">
        <v>86</v>
      </c>
    </row>
    <row r="89" spans="1:10" hidden="1" x14ac:dyDescent="0.35">
      <c r="A89" s="10">
        <v>1</v>
      </c>
      <c r="B89" s="10">
        <v>2</v>
      </c>
      <c r="C89" s="10">
        <v>3</v>
      </c>
      <c r="D89" s="10">
        <v>4</v>
      </c>
      <c r="E89" s="10">
        <v>5</v>
      </c>
    </row>
    <row r="90" spans="1:10" hidden="1" x14ac:dyDescent="0.35">
      <c r="A90" s="8"/>
      <c r="B90" s="8"/>
      <c r="C90" s="8"/>
      <c r="D90" s="8"/>
      <c r="E90" s="8"/>
    </row>
    <row r="91" spans="1:10" hidden="1" x14ac:dyDescent="0.35">
      <c r="A91" s="8"/>
      <c r="B91" s="8"/>
      <c r="C91" s="8"/>
      <c r="D91" s="8"/>
      <c r="E91" s="8"/>
    </row>
    <row r="92" spans="1:10" hidden="1" x14ac:dyDescent="0.35">
      <c r="A92" s="8"/>
      <c r="B92" s="19" t="s">
        <v>42</v>
      </c>
      <c r="C92" s="8"/>
      <c r="D92" s="10" t="s">
        <v>15</v>
      </c>
      <c r="E92" s="8"/>
    </row>
    <row r="93" spans="1:10" hidden="1" x14ac:dyDescent="0.35">
      <c r="A93" s="11"/>
    </row>
    <row r="94" spans="1:10" hidden="1" x14ac:dyDescent="0.35">
      <c r="A94" s="496" t="s">
        <v>87</v>
      </c>
      <c r="B94" s="497"/>
      <c r="C94" s="497"/>
      <c r="D94" s="497"/>
      <c r="E94" s="497"/>
      <c r="F94" s="497"/>
      <c r="G94" s="497"/>
      <c r="H94" s="497"/>
      <c r="I94" s="497"/>
      <c r="J94" s="497"/>
    </row>
    <row r="95" spans="1:10" hidden="1" x14ac:dyDescent="0.35">
      <c r="A95" s="13"/>
    </row>
    <row r="96" spans="1:10" hidden="1" x14ac:dyDescent="0.35">
      <c r="A96" s="11"/>
    </row>
    <row r="97" spans="1:10" hidden="1" x14ac:dyDescent="0.35">
      <c r="A97" s="22" t="s">
        <v>78</v>
      </c>
    </row>
    <row r="98" spans="1:10" hidden="1" x14ac:dyDescent="0.35">
      <c r="A98" s="13" t="s">
        <v>79</v>
      </c>
    </row>
    <row r="99" spans="1:10" hidden="1" x14ac:dyDescent="0.35">
      <c r="A99" s="11"/>
    </row>
    <row r="100" spans="1:10" ht="37.5" hidden="1" x14ac:dyDescent="0.35">
      <c r="A100" s="10" t="s">
        <v>28</v>
      </c>
      <c r="B100" s="10" t="s">
        <v>3</v>
      </c>
      <c r="C100" s="10" t="s">
        <v>80</v>
      </c>
      <c r="D100" s="10" t="s">
        <v>81</v>
      </c>
      <c r="E100" s="10" t="s">
        <v>82</v>
      </c>
    </row>
    <row r="101" spans="1:10" hidden="1" x14ac:dyDescent="0.35">
      <c r="A101" s="10">
        <v>1</v>
      </c>
      <c r="B101" s="10">
        <v>2</v>
      </c>
      <c r="C101" s="10">
        <v>3</v>
      </c>
      <c r="D101" s="10">
        <v>4</v>
      </c>
      <c r="E101" s="10">
        <v>5</v>
      </c>
    </row>
    <row r="102" spans="1:10" hidden="1" x14ac:dyDescent="0.35">
      <c r="A102" s="8"/>
      <c r="B102" s="8"/>
      <c r="C102" s="8"/>
      <c r="D102" s="8"/>
      <c r="E102" s="8"/>
    </row>
    <row r="103" spans="1:10" hidden="1" x14ac:dyDescent="0.35">
      <c r="A103" s="8"/>
      <c r="B103" s="8"/>
      <c r="C103" s="8"/>
      <c r="D103" s="8"/>
      <c r="E103" s="8"/>
    </row>
    <row r="104" spans="1:10" hidden="1" x14ac:dyDescent="0.35">
      <c r="A104" s="8"/>
      <c r="B104" s="19" t="s">
        <v>42</v>
      </c>
      <c r="C104" s="10" t="s">
        <v>15</v>
      </c>
      <c r="D104" s="10" t="s">
        <v>15</v>
      </c>
      <c r="E104" s="8"/>
    </row>
    <row r="105" spans="1:10" hidden="1" x14ac:dyDescent="0.35">
      <c r="A105" s="11"/>
    </row>
    <row r="106" spans="1:10" hidden="1" x14ac:dyDescent="0.35">
      <c r="A106" s="486" t="s">
        <v>88</v>
      </c>
      <c r="B106" s="487"/>
      <c r="C106" s="487"/>
      <c r="D106" s="487"/>
      <c r="E106" s="487"/>
      <c r="F106" s="487"/>
      <c r="G106" s="487"/>
      <c r="H106" s="487"/>
      <c r="I106" s="487"/>
      <c r="J106" s="487"/>
    </row>
    <row r="107" spans="1:10" hidden="1" x14ac:dyDescent="0.35">
      <c r="A107" s="13"/>
    </row>
    <row r="108" spans="1:10" hidden="1" x14ac:dyDescent="0.35">
      <c r="A108" s="11"/>
    </row>
    <row r="109" spans="1:10" hidden="1" x14ac:dyDescent="0.35">
      <c r="A109" s="13" t="s">
        <v>78</v>
      </c>
    </row>
    <row r="110" spans="1:10" hidden="1" x14ac:dyDescent="0.35">
      <c r="A110" s="13" t="s">
        <v>79</v>
      </c>
    </row>
    <row r="111" spans="1:10" hidden="1" x14ac:dyDescent="0.35">
      <c r="A111" s="11"/>
    </row>
    <row r="112" spans="1:10" ht="37.5" hidden="1" x14ac:dyDescent="0.35">
      <c r="A112" s="10" t="s">
        <v>28</v>
      </c>
      <c r="B112" s="10" t="s">
        <v>3</v>
      </c>
      <c r="C112" s="10" t="s">
        <v>80</v>
      </c>
      <c r="D112" s="10" t="s">
        <v>81</v>
      </c>
      <c r="E112" s="10" t="s">
        <v>82</v>
      </c>
    </row>
    <row r="113" spans="1:10" hidden="1" x14ac:dyDescent="0.35">
      <c r="A113" s="10">
        <v>1</v>
      </c>
      <c r="B113" s="10">
        <v>2</v>
      </c>
      <c r="C113" s="10">
        <v>3</v>
      </c>
      <c r="D113" s="10">
        <v>4</v>
      </c>
      <c r="E113" s="10">
        <v>5</v>
      </c>
    </row>
    <row r="114" spans="1:10" hidden="1" x14ac:dyDescent="0.35">
      <c r="A114" s="8"/>
      <c r="B114" s="8"/>
      <c r="C114" s="8"/>
      <c r="D114" s="8"/>
      <c r="E114" s="8"/>
    </row>
    <row r="115" spans="1:10" hidden="1" x14ac:dyDescent="0.35">
      <c r="A115" s="8"/>
      <c r="B115" s="8"/>
      <c r="C115" s="8"/>
      <c r="D115" s="8"/>
      <c r="E115" s="8"/>
    </row>
    <row r="116" spans="1:10" hidden="1" x14ac:dyDescent="0.35">
      <c r="A116" s="8"/>
      <c r="B116" s="19" t="s">
        <v>42</v>
      </c>
      <c r="C116" s="10" t="s">
        <v>15</v>
      </c>
      <c r="D116" s="10" t="s">
        <v>15</v>
      </c>
      <c r="E116" s="8"/>
    </row>
    <row r="117" spans="1:10" x14ac:dyDescent="0.35">
      <c r="A117" s="11"/>
    </row>
    <row r="118" spans="1:10" x14ac:dyDescent="0.35">
      <c r="A118" s="496" t="s">
        <v>89</v>
      </c>
      <c r="B118" s="497"/>
      <c r="C118" s="497"/>
      <c r="D118" s="497"/>
      <c r="E118" s="497"/>
      <c r="F118" s="497"/>
      <c r="G118" s="497"/>
      <c r="H118" s="497"/>
      <c r="I118" s="497"/>
      <c r="J118" s="497"/>
    </row>
    <row r="119" spans="1:10" x14ac:dyDescent="0.35">
      <c r="A119" s="13"/>
    </row>
    <row r="120" spans="1:10" x14ac:dyDescent="0.35">
      <c r="A120" s="13" t="s">
        <v>122</v>
      </c>
    </row>
    <row r="121" spans="1:10" x14ac:dyDescent="0.35">
      <c r="A121" s="13" t="s">
        <v>123</v>
      </c>
    </row>
    <row r="122" spans="1:10" x14ac:dyDescent="0.35">
      <c r="A122" s="11"/>
    </row>
    <row r="123" spans="1:10" hidden="1" x14ac:dyDescent="0.35">
      <c r="A123" s="483" t="s">
        <v>90</v>
      </c>
      <c r="B123" s="482"/>
      <c r="C123" s="482"/>
      <c r="D123" s="482"/>
      <c r="E123" s="482"/>
      <c r="F123" s="482"/>
      <c r="G123" s="482"/>
      <c r="H123" s="482"/>
      <c r="I123" s="482"/>
      <c r="J123" s="482"/>
    </row>
    <row r="124" spans="1:10" hidden="1" x14ac:dyDescent="0.35">
      <c r="A124" s="11"/>
    </row>
    <row r="125" spans="1:10" ht="37.5" hidden="1" x14ac:dyDescent="0.35">
      <c r="A125" s="10" t="s">
        <v>28</v>
      </c>
      <c r="B125" s="10" t="s">
        <v>44</v>
      </c>
      <c r="C125" s="10" t="s">
        <v>91</v>
      </c>
      <c r="D125" s="10" t="s">
        <v>92</v>
      </c>
      <c r="E125" s="10" t="s">
        <v>93</v>
      </c>
      <c r="F125" s="10" t="s">
        <v>48</v>
      </c>
    </row>
    <row r="126" spans="1:10" hidden="1" x14ac:dyDescent="0.35">
      <c r="A126" s="10">
        <v>1</v>
      </c>
      <c r="B126" s="10">
        <v>2</v>
      </c>
      <c r="C126" s="10">
        <v>3</v>
      </c>
      <c r="D126" s="10">
        <v>4</v>
      </c>
      <c r="E126" s="10">
        <v>5</v>
      </c>
      <c r="F126" s="10">
        <v>6</v>
      </c>
    </row>
    <row r="127" spans="1:10" hidden="1" x14ac:dyDescent="0.35">
      <c r="A127" s="8"/>
      <c r="B127" s="8"/>
      <c r="C127" s="8"/>
      <c r="D127" s="8"/>
      <c r="E127" s="8"/>
      <c r="F127" s="8"/>
    </row>
    <row r="128" spans="1:10" hidden="1" x14ac:dyDescent="0.35">
      <c r="A128" s="8"/>
      <c r="B128" s="8"/>
      <c r="C128" s="8"/>
      <c r="D128" s="8"/>
      <c r="E128" s="8"/>
      <c r="F128" s="8"/>
    </row>
    <row r="129" spans="1:10" hidden="1" x14ac:dyDescent="0.35">
      <c r="A129" s="8"/>
      <c r="B129" s="19" t="s">
        <v>42</v>
      </c>
      <c r="C129" s="10" t="s">
        <v>15</v>
      </c>
      <c r="D129" s="10" t="s">
        <v>15</v>
      </c>
      <c r="E129" s="10" t="s">
        <v>15</v>
      </c>
      <c r="F129" s="8"/>
    </row>
    <row r="130" spans="1:10" hidden="1" x14ac:dyDescent="0.35">
      <c r="A130" s="11"/>
    </row>
    <row r="131" spans="1:10" hidden="1" x14ac:dyDescent="0.35">
      <c r="A131" s="483" t="s">
        <v>94</v>
      </c>
      <c r="B131" s="482"/>
      <c r="C131" s="482"/>
      <c r="D131" s="482"/>
      <c r="E131" s="482"/>
      <c r="F131" s="482"/>
      <c r="G131" s="482"/>
      <c r="H131" s="482"/>
      <c r="I131" s="482"/>
      <c r="J131" s="482"/>
    </row>
    <row r="132" spans="1:10" hidden="1" x14ac:dyDescent="0.35">
      <c r="A132" s="11"/>
    </row>
    <row r="133" spans="1:10" ht="37.5" hidden="1" x14ac:dyDescent="0.35">
      <c r="A133" s="10" t="s">
        <v>28</v>
      </c>
      <c r="B133" s="10" t="s">
        <v>44</v>
      </c>
      <c r="C133" s="10" t="s">
        <v>95</v>
      </c>
      <c r="D133" s="10" t="s">
        <v>96</v>
      </c>
      <c r="E133" s="10" t="s">
        <v>97</v>
      </c>
    </row>
    <row r="134" spans="1:10" hidden="1" x14ac:dyDescent="0.35">
      <c r="A134" s="10">
        <v>1</v>
      </c>
      <c r="B134" s="10">
        <v>2</v>
      </c>
      <c r="C134" s="10">
        <v>3</v>
      </c>
      <c r="D134" s="10">
        <v>4</v>
      </c>
      <c r="E134" s="10">
        <v>5</v>
      </c>
    </row>
    <row r="135" spans="1:10" hidden="1" x14ac:dyDescent="0.35">
      <c r="A135" s="8"/>
      <c r="B135" s="8"/>
      <c r="C135" s="8"/>
      <c r="D135" s="8"/>
      <c r="E135" s="8"/>
    </row>
    <row r="136" spans="1:10" hidden="1" x14ac:dyDescent="0.35">
      <c r="A136" s="8"/>
      <c r="B136" s="8"/>
      <c r="C136" s="8"/>
      <c r="D136" s="8"/>
      <c r="E136" s="8"/>
    </row>
    <row r="137" spans="1:10" hidden="1" x14ac:dyDescent="0.35">
      <c r="A137" s="8"/>
      <c r="B137" s="19" t="s">
        <v>42</v>
      </c>
      <c r="C137" s="8"/>
      <c r="D137" s="8"/>
      <c r="E137" s="8"/>
    </row>
    <row r="138" spans="1:10" hidden="1" x14ac:dyDescent="0.35">
      <c r="A138" s="11"/>
    </row>
    <row r="139" spans="1:10" hidden="1" x14ac:dyDescent="0.35">
      <c r="A139" s="483" t="s">
        <v>98</v>
      </c>
      <c r="B139" s="482"/>
      <c r="C139" s="482"/>
      <c r="D139" s="482"/>
      <c r="E139" s="482"/>
      <c r="F139" s="482"/>
      <c r="G139" s="482"/>
      <c r="H139" s="482"/>
      <c r="I139" s="482"/>
      <c r="J139" s="482"/>
    </row>
    <row r="140" spans="1:10" hidden="1" x14ac:dyDescent="0.35">
      <c r="A140" s="13"/>
    </row>
    <row r="141" spans="1:10" ht="37.5" hidden="1" x14ac:dyDescent="0.35">
      <c r="A141" s="10" t="s">
        <v>28</v>
      </c>
      <c r="B141" s="10" t="s">
        <v>3</v>
      </c>
      <c r="C141" s="10" t="s">
        <v>99</v>
      </c>
      <c r="D141" s="10" t="s">
        <v>100</v>
      </c>
      <c r="E141" s="10" t="s">
        <v>101</v>
      </c>
      <c r="F141" s="10" t="s">
        <v>48</v>
      </c>
    </row>
    <row r="142" spans="1:10" hidden="1" x14ac:dyDescent="0.35">
      <c r="A142" s="10">
        <v>1</v>
      </c>
      <c r="B142" s="10">
        <v>2</v>
      </c>
      <c r="C142" s="10">
        <v>3</v>
      </c>
      <c r="D142" s="10">
        <v>4</v>
      </c>
      <c r="E142" s="10">
        <v>5</v>
      </c>
      <c r="F142" s="10">
        <v>6</v>
      </c>
    </row>
    <row r="143" spans="1:10" hidden="1" x14ac:dyDescent="0.35">
      <c r="A143" s="8"/>
      <c r="B143" s="8"/>
      <c r="C143" s="8"/>
      <c r="D143" s="8"/>
      <c r="E143" s="8"/>
      <c r="F143" s="8"/>
    </row>
    <row r="144" spans="1:10" hidden="1" x14ac:dyDescent="0.35">
      <c r="A144" s="8"/>
      <c r="B144" s="8"/>
      <c r="C144" s="8"/>
      <c r="D144" s="8"/>
      <c r="E144" s="8"/>
      <c r="F144" s="8"/>
    </row>
    <row r="145" spans="1:10" hidden="1" x14ac:dyDescent="0.35">
      <c r="A145" s="8"/>
      <c r="B145" s="19" t="s">
        <v>42</v>
      </c>
      <c r="C145" s="10" t="s">
        <v>15</v>
      </c>
      <c r="D145" s="10" t="s">
        <v>15</v>
      </c>
      <c r="E145" s="10" t="s">
        <v>15</v>
      </c>
      <c r="F145" s="8"/>
    </row>
    <row r="146" spans="1:10" hidden="1" x14ac:dyDescent="0.35">
      <c r="A146" s="11"/>
    </row>
    <row r="147" spans="1:10" hidden="1" x14ac:dyDescent="0.35">
      <c r="A147" s="483" t="s">
        <v>102</v>
      </c>
      <c r="B147" s="482"/>
      <c r="C147" s="482"/>
      <c r="D147" s="482"/>
      <c r="E147" s="482"/>
      <c r="F147" s="482"/>
      <c r="G147" s="482"/>
      <c r="H147" s="482"/>
      <c r="I147" s="482"/>
      <c r="J147" s="482"/>
    </row>
    <row r="148" spans="1:10" hidden="1" x14ac:dyDescent="0.35">
      <c r="A148" s="11"/>
    </row>
    <row r="149" spans="1:10" ht="37.5" hidden="1" x14ac:dyDescent="0.35">
      <c r="A149" s="10" t="s">
        <v>28</v>
      </c>
      <c r="B149" s="10" t="s">
        <v>3</v>
      </c>
      <c r="C149" s="10" t="s">
        <v>103</v>
      </c>
      <c r="D149" s="10" t="s">
        <v>104</v>
      </c>
      <c r="E149" s="10" t="s">
        <v>105</v>
      </c>
    </row>
    <row r="150" spans="1:10" hidden="1" x14ac:dyDescent="0.35">
      <c r="A150" s="10">
        <v>1</v>
      </c>
      <c r="B150" s="10">
        <v>2</v>
      </c>
      <c r="C150" s="10">
        <v>3</v>
      </c>
      <c r="D150" s="10">
        <v>4</v>
      </c>
      <c r="E150" s="10">
        <v>5</v>
      </c>
    </row>
    <row r="151" spans="1:10" hidden="1" x14ac:dyDescent="0.35">
      <c r="A151" s="8"/>
      <c r="B151" s="8"/>
      <c r="C151" s="8"/>
      <c r="D151" s="8"/>
      <c r="E151" s="8"/>
    </row>
    <row r="152" spans="1:10" hidden="1" x14ac:dyDescent="0.35">
      <c r="A152" s="8"/>
      <c r="B152" s="8"/>
      <c r="C152" s="8"/>
      <c r="D152" s="8"/>
      <c r="E152" s="8"/>
    </row>
    <row r="153" spans="1:10" hidden="1" x14ac:dyDescent="0.35">
      <c r="A153" s="8"/>
      <c r="B153" s="19" t="s">
        <v>42</v>
      </c>
      <c r="C153" s="10" t="s">
        <v>15</v>
      </c>
      <c r="D153" s="10" t="s">
        <v>15</v>
      </c>
      <c r="E153" s="10" t="s">
        <v>15</v>
      </c>
    </row>
    <row r="154" spans="1:10" x14ac:dyDescent="0.35">
      <c r="A154" s="11"/>
    </row>
    <row r="155" spans="1:10" x14ac:dyDescent="0.35">
      <c r="A155" s="483" t="s">
        <v>106</v>
      </c>
      <c r="B155" s="484"/>
      <c r="C155" s="484"/>
      <c r="D155" s="484"/>
      <c r="E155" s="484"/>
      <c r="F155" s="484"/>
      <c r="G155" s="484"/>
      <c r="H155" s="484"/>
      <c r="I155" s="484"/>
      <c r="J155" s="484"/>
    </row>
    <row r="156" spans="1:10" x14ac:dyDescent="0.35">
      <c r="A156" s="13"/>
    </row>
    <row r="157" spans="1:10" ht="37.5" x14ac:dyDescent="0.35">
      <c r="A157" s="10" t="s">
        <v>28</v>
      </c>
      <c r="B157" s="10" t="s">
        <v>44</v>
      </c>
      <c r="C157" s="10" t="s">
        <v>107</v>
      </c>
      <c r="D157" s="10" t="s">
        <v>108</v>
      </c>
      <c r="E157" s="10" t="s">
        <v>109</v>
      </c>
    </row>
    <row r="158" spans="1:10" x14ac:dyDescent="0.35">
      <c r="A158" s="7">
        <v>1</v>
      </c>
      <c r="B158" s="7">
        <v>2</v>
      </c>
      <c r="C158" s="7">
        <v>3</v>
      </c>
      <c r="D158" s="7">
        <v>4</v>
      </c>
      <c r="E158" s="7">
        <v>5</v>
      </c>
    </row>
    <row r="159" spans="1:10" ht="28.5" x14ac:dyDescent="0.35">
      <c r="A159" s="16">
        <v>1</v>
      </c>
      <c r="B159" s="161" t="s">
        <v>268</v>
      </c>
      <c r="C159" s="16">
        <v>1</v>
      </c>
      <c r="D159" s="16">
        <v>1</v>
      </c>
      <c r="E159" s="60">
        <f>1182200-1182200</f>
        <v>0</v>
      </c>
    </row>
    <row r="160" spans="1:10" ht="56.5" x14ac:dyDescent="0.35">
      <c r="A160" s="16">
        <v>2</v>
      </c>
      <c r="B160" s="161" t="s">
        <v>269</v>
      </c>
      <c r="C160" s="16">
        <v>1</v>
      </c>
      <c r="D160" s="16">
        <v>1</v>
      </c>
      <c r="E160" s="60">
        <f>676300-676300</f>
        <v>0</v>
      </c>
    </row>
    <row r="161" spans="1:10" x14ac:dyDescent="0.35">
      <c r="A161" s="16"/>
      <c r="B161" s="57"/>
      <c r="C161" s="16"/>
      <c r="D161" s="16"/>
      <c r="E161" s="60"/>
    </row>
    <row r="162" spans="1:10" x14ac:dyDescent="0.35">
      <c r="A162" s="20"/>
      <c r="B162" s="51"/>
      <c r="C162" s="33"/>
      <c r="D162" s="33"/>
      <c r="E162" s="47"/>
    </row>
    <row r="163" spans="1:10" x14ac:dyDescent="0.35">
      <c r="A163" s="8"/>
      <c r="B163" s="8"/>
      <c r="C163" s="8"/>
      <c r="D163" s="8"/>
      <c r="E163" s="44"/>
    </row>
    <row r="164" spans="1:10" x14ac:dyDescent="0.35">
      <c r="A164" s="8"/>
      <c r="B164" s="19" t="s">
        <v>42</v>
      </c>
      <c r="C164" s="10" t="s">
        <v>15</v>
      </c>
      <c r="D164" s="10" t="s">
        <v>15</v>
      </c>
      <c r="E164" s="44">
        <f>SUM(E159:E163)</f>
        <v>0</v>
      </c>
    </row>
    <row r="165" spans="1:10" x14ac:dyDescent="0.35">
      <c r="A165" s="11"/>
    </row>
    <row r="166" spans="1:10" hidden="1" x14ac:dyDescent="0.35">
      <c r="A166" s="489" t="s">
        <v>110</v>
      </c>
      <c r="B166" s="490"/>
      <c r="C166" s="490"/>
      <c r="D166" s="490"/>
      <c r="E166" s="490"/>
      <c r="F166" s="490"/>
      <c r="G166" s="490"/>
      <c r="H166" s="490"/>
      <c r="I166" s="490"/>
      <c r="J166" s="490"/>
    </row>
    <row r="167" spans="1:10" hidden="1" x14ac:dyDescent="0.35">
      <c r="A167" s="13"/>
    </row>
    <row r="168" spans="1:10" ht="25" hidden="1" x14ac:dyDescent="0.35">
      <c r="A168" s="10" t="s">
        <v>28</v>
      </c>
      <c r="B168" s="10" t="s">
        <v>44</v>
      </c>
      <c r="C168" s="10" t="s">
        <v>111</v>
      </c>
      <c r="D168" s="10" t="s">
        <v>112</v>
      </c>
    </row>
    <row r="169" spans="1:10" hidden="1" x14ac:dyDescent="0.35">
      <c r="A169" s="10">
        <v>1</v>
      </c>
      <c r="B169" s="10">
        <v>2</v>
      </c>
      <c r="C169" s="10">
        <v>3</v>
      </c>
      <c r="D169" s="10">
        <v>4</v>
      </c>
    </row>
    <row r="170" spans="1:10" hidden="1" x14ac:dyDescent="0.35">
      <c r="A170" s="8"/>
      <c r="B170" s="8"/>
      <c r="C170" s="8"/>
      <c r="D170" s="8"/>
    </row>
    <row r="171" spans="1:10" hidden="1" x14ac:dyDescent="0.35">
      <c r="A171" s="8"/>
      <c r="B171" s="8"/>
      <c r="C171" s="8"/>
      <c r="D171" s="8"/>
    </row>
    <row r="172" spans="1:10" ht="16.5" hidden="1" customHeight="1" x14ac:dyDescent="0.35">
      <c r="A172" s="8"/>
      <c r="B172" s="19" t="s">
        <v>42</v>
      </c>
      <c r="C172" s="10" t="s">
        <v>15</v>
      </c>
      <c r="D172" s="8"/>
    </row>
    <row r="173" spans="1:10" x14ac:dyDescent="0.35">
      <c r="A173" s="11"/>
    </row>
    <row r="174" spans="1:10" hidden="1" x14ac:dyDescent="0.35">
      <c r="A174" s="489" t="s">
        <v>113</v>
      </c>
      <c r="B174" s="490"/>
      <c r="C174" s="490"/>
      <c r="D174" s="490"/>
      <c r="E174" s="490"/>
      <c r="F174" s="490"/>
      <c r="G174" s="490"/>
      <c r="H174" s="490"/>
      <c r="I174" s="490"/>
      <c r="J174" s="490"/>
    </row>
    <row r="175" spans="1:10" hidden="1" x14ac:dyDescent="0.35">
      <c r="A175" s="13"/>
    </row>
    <row r="176" spans="1:10" ht="37.5" hidden="1" x14ac:dyDescent="0.35">
      <c r="A176" s="10" t="s">
        <v>28</v>
      </c>
      <c r="B176" s="10" t="s">
        <v>44</v>
      </c>
      <c r="C176" s="10" t="s">
        <v>103</v>
      </c>
      <c r="D176" s="10" t="s">
        <v>114</v>
      </c>
      <c r="E176" s="10" t="s">
        <v>115</v>
      </c>
    </row>
    <row r="177" spans="1:5" hidden="1" x14ac:dyDescent="0.35">
      <c r="A177" s="8"/>
      <c r="B177" s="7">
        <v>1</v>
      </c>
      <c r="C177" s="7">
        <v>2</v>
      </c>
      <c r="D177" s="7">
        <v>3</v>
      </c>
      <c r="E177" s="7">
        <v>4</v>
      </c>
    </row>
    <row r="178" spans="1:5" hidden="1" x14ac:dyDescent="0.35">
      <c r="A178" s="5">
        <v>1</v>
      </c>
      <c r="B178" s="58"/>
      <c r="C178" s="16"/>
      <c r="D178" s="16"/>
      <c r="E178" s="60"/>
    </row>
    <row r="179" spans="1:5" hidden="1" x14ac:dyDescent="0.35">
      <c r="A179" s="8"/>
      <c r="B179" s="8"/>
      <c r="C179" s="8"/>
      <c r="D179" s="8"/>
      <c r="E179" s="8"/>
    </row>
    <row r="180" spans="1:5" hidden="1" x14ac:dyDescent="0.35">
      <c r="A180" s="8"/>
      <c r="B180" s="19" t="s">
        <v>42</v>
      </c>
      <c r="C180" s="8"/>
      <c r="D180" s="10" t="s">
        <v>15</v>
      </c>
      <c r="E180" s="44">
        <f>SUM(E178:E179)</f>
        <v>0</v>
      </c>
    </row>
  </sheetData>
  <mergeCells count="34">
    <mergeCell ref="A147:J147"/>
    <mergeCell ref="A155:J155"/>
    <mergeCell ref="A166:J166"/>
    <mergeCell ref="A174:J174"/>
    <mergeCell ref="A94:J94"/>
    <mergeCell ref="A106:J106"/>
    <mergeCell ref="A118:J118"/>
    <mergeCell ref="A123:J123"/>
    <mergeCell ref="A131:J131"/>
    <mergeCell ref="A139:J139"/>
    <mergeCell ref="A82:J82"/>
    <mergeCell ref="E24:G24"/>
    <mergeCell ref="A30:B30"/>
    <mergeCell ref="A32:J32"/>
    <mergeCell ref="A40:J40"/>
    <mergeCell ref="A49:J49"/>
    <mergeCell ref="A54:A55"/>
    <mergeCell ref="C54:C55"/>
    <mergeCell ref="D54:D55"/>
    <mergeCell ref="A59:A60"/>
    <mergeCell ref="C59:C60"/>
    <mergeCell ref="D59:D60"/>
    <mergeCell ref="A69:J69"/>
    <mergeCell ref="A71:J71"/>
    <mergeCell ref="A6:I6"/>
    <mergeCell ref="A21:J21"/>
    <mergeCell ref="A23:A25"/>
    <mergeCell ref="B23:B25"/>
    <mergeCell ref="C23:C25"/>
    <mergeCell ref="D23:G23"/>
    <mergeCell ref="H23:H25"/>
    <mergeCell ref="I23:I25"/>
    <mergeCell ref="J23:J25"/>
    <mergeCell ref="D24:D25"/>
  </mergeCells>
  <hyperlinks>
    <hyperlink ref="A7" r:id="rId1" display="consultantplus://offline/ref=0F40E7BB26451C12492B4EE999FF440CA68FF2B663E7B1FF39F1609F36278DFFAC49D49C8BAE0C53EB5F3AiAzCI"/>
    <hyperlink ref="B63" location="Par1140" display="Par1140"/>
    <hyperlink ref="B64" location="Par1140" display="Par1140"/>
    <hyperlink ref="A69" r:id="rId2" display="consultantplus://offline/ref=0F40E7BB26451C12492B50E48F931904A283AEBF65E4E6A064F737C0i6z6I"/>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topLeftCell="A10" workbookViewId="0">
      <selection activeCell="E160" sqref="E160"/>
    </sheetView>
  </sheetViews>
  <sheetFormatPr defaultRowHeight="14.5" x14ac:dyDescent="0.35"/>
  <cols>
    <col min="1" max="1" width="5" customWidth="1"/>
    <col min="2" max="2" width="25.1796875" customWidth="1"/>
    <col min="3" max="3" width="16" customWidth="1"/>
    <col min="4" max="4" width="11.453125" customWidth="1"/>
    <col min="5" max="5" width="15" customWidth="1"/>
    <col min="6" max="6" width="12.26953125" customWidth="1"/>
    <col min="7" max="7" width="12.81640625" customWidth="1"/>
    <col min="8" max="8" width="13.7265625" customWidth="1"/>
    <col min="9" max="9" width="9.81640625" customWidth="1"/>
    <col min="10" max="10" width="16.54296875" customWidth="1"/>
  </cols>
  <sheetData>
    <row r="1" spans="1:9" x14ac:dyDescent="0.35">
      <c r="I1" s="1" t="s">
        <v>16</v>
      </c>
    </row>
    <row r="2" spans="1:9" x14ac:dyDescent="0.35">
      <c r="I2" s="1" t="s">
        <v>12</v>
      </c>
    </row>
    <row r="3" spans="1:9" x14ac:dyDescent="0.35">
      <c r="I3" s="1" t="s">
        <v>17</v>
      </c>
    </row>
    <row r="4" spans="1:9" x14ac:dyDescent="0.35">
      <c r="I4" s="1" t="s">
        <v>13</v>
      </c>
    </row>
    <row r="5" spans="1:9" x14ac:dyDescent="0.35">
      <c r="A5" s="177"/>
    </row>
    <row r="6" spans="1:9" x14ac:dyDescent="0.35">
      <c r="A6" s="481" t="s">
        <v>18</v>
      </c>
      <c r="B6" s="482"/>
      <c r="C6" s="482"/>
      <c r="D6" s="482"/>
      <c r="E6" s="482"/>
      <c r="F6" s="482"/>
      <c r="G6" s="482"/>
      <c r="H6" s="482"/>
      <c r="I6" s="482"/>
    </row>
    <row r="7" spans="1:9" x14ac:dyDescent="0.35">
      <c r="A7" s="12" t="s">
        <v>19</v>
      </c>
    </row>
    <row r="8" spans="1:9" x14ac:dyDescent="0.35">
      <c r="A8" s="13" t="s">
        <v>20</v>
      </c>
    </row>
    <row r="9" spans="1:9" x14ac:dyDescent="0.35">
      <c r="A9" s="11"/>
    </row>
    <row r="10" spans="1:9" x14ac:dyDescent="0.35">
      <c r="A10" s="13"/>
      <c r="E10" s="13"/>
    </row>
    <row r="11" spans="1:9" x14ac:dyDescent="0.35">
      <c r="A11" s="11"/>
    </row>
    <row r="12" spans="1:9" x14ac:dyDescent="0.35">
      <c r="A12" s="13"/>
      <c r="D12" s="177" t="s">
        <v>21</v>
      </c>
      <c r="E12" s="178"/>
      <c r="F12" s="178"/>
    </row>
    <row r="13" spans="1:9" x14ac:dyDescent="0.35">
      <c r="A13" s="13"/>
      <c r="D13" s="177" t="s">
        <v>22</v>
      </c>
      <c r="E13" s="178"/>
      <c r="F13" s="178"/>
    </row>
    <row r="14" spans="1:9" x14ac:dyDescent="0.35">
      <c r="A14" s="13"/>
      <c r="D14" s="177" t="s">
        <v>23</v>
      </c>
      <c r="E14" s="178"/>
      <c r="F14" s="178"/>
    </row>
    <row r="15" spans="1:9" x14ac:dyDescent="0.35">
      <c r="A15" s="11"/>
    </row>
    <row r="16" spans="1:9" x14ac:dyDescent="0.35">
      <c r="A16" s="15" t="s">
        <v>24</v>
      </c>
    </row>
    <row r="17" spans="1:10" hidden="1" x14ac:dyDescent="0.35">
      <c r="A17" s="11"/>
    </row>
    <row r="18" spans="1:10" hidden="1" x14ac:dyDescent="0.35">
      <c r="A18" s="13" t="s">
        <v>78</v>
      </c>
    </row>
    <row r="19" spans="1:10" hidden="1" x14ac:dyDescent="0.35">
      <c r="A19" s="13" t="s">
        <v>79</v>
      </c>
    </row>
    <row r="20" spans="1:10" hidden="1" x14ac:dyDescent="0.35">
      <c r="A20" s="11"/>
    </row>
    <row r="21" spans="1:10" hidden="1" x14ac:dyDescent="0.35">
      <c r="A21" s="483" t="s">
        <v>27</v>
      </c>
      <c r="B21" s="484"/>
      <c r="C21" s="484"/>
      <c r="D21" s="484"/>
      <c r="E21" s="484"/>
      <c r="F21" s="484"/>
      <c r="G21" s="484"/>
      <c r="H21" s="484"/>
      <c r="I21" s="484"/>
      <c r="J21" s="484"/>
    </row>
    <row r="22" spans="1:10" hidden="1" x14ac:dyDescent="0.35">
      <c r="A22" s="11"/>
    </row>
    <row r="23" spans="1:10" ht="25.5" hidden="1" customHeight="1" x14ac:dyDescent="0.35">
      <c r="A23" s="485" t="s">
        <v>28</v>
      </c>
      <c r="B23" s="485" t="s">
        <v>29</v>
      </c>
      <c r="C23" s="485" t="s">
        <v>30</v>
      </c>
      <c r="D23" s="485" t="s">
        <v>31</v>
      </c>
      <c r="E23" s="485"/>
      <c r="F23" s="485"/>
      <c r="G23" s="485"/>
      <c r="H23" s="485" t="s">
        <v>32</v>
      </c>
      <c r="I23" s="485" t="s">
        <v>33</v>
      </c>
      <c r="J23" s="485" t="s">
        <v>34</v>
      </c>
    </row>
    <row r="24" spans="1:10" hidden="1" x14ac:dyDescent="0.35">
      <c r="A24" s="485"/>
      <c r="B24" s="485"/>
      <c r="C24" s="485"/>
      <c r="D24" s="485" t="s">
        <v>7</v>
      </c>
      <c r="E24" s="485" t="s">
        <v>5</v>
      </c>
      <c r="F24" s="485"/>
      <c r="G24" s="485"/>
      <c r="H24" s="485"/>
      <c r="I24" s="485"/>
      <c r="J24" s="485"/>
    </row>
    <row r="25" spans="1:10" ht="57" hidden="1" customHeight="1" x14ac:dyDescent="0.35">
      <c r="A25" s="485"/>
      <c r="B25" s="485"/>
      <c r="C25" s="485"/>
      <c r="D25" s="485"/>
      <c r="E25" s="179" t="s">
        <v>35</v>
      </c>
      <c r="F25" s="179" t="s">
        <v>36</v>
      </c>
      <c r="G25" s="179" t="s">
        <v>37</v>
      </c>
      <c r="H25" s="485"/>
      <c r="I25" s="485"/>
      <c r="J25" s="485"/>
    </row>
    <row r="26" spans="1:10" hidden="1" x14ac:dyDescent="0.35">
      <c r="A26" s="179">
        <v>1</v>
      </c>
      <c r="B26" s="179">
        <v>2</v>
      </c>
      <c r="C26" s="179">
        <v>3</v>
      </c>
      <c r="D26" s="179">
        <v>4</v>
      </c>
      <c r="E26" s="179">
        <v>5</v>
      </c>
      <c r="F26" s="179">
        <v>6</v>
      </c>
      <c r="G26" s="179">
        <v>7</v>
      </c>
      <c r="H26" s="179">
        <v>8</v>
      </c>
      <c r="I26" s="179">
        <v>9</v>
      </c>
      <c r="J26" s="179">
        <v>10</v>
      </c>
    </row>
    <row r="27" spans="1:10" hidden="1" x14ac:dyDescent="0.35">
      <c r="A27" s="181"/>
      <c r="B27" s="181"/>
      <c r="C27" s="181"/>
      <c r="D27" s="181"/>
      <c r="E27" s="181"/>
      <c r="F27" s="181"/>
      <c r="G27" s="181"/>
      <c r="H27" s="181"/>
      <c r="I27" s="181"/>
      <c r="J27" s="181"/>
    </row>
    <row r="28" spans="1:10" hidden="1" x14ac:dyDescent="0.35">
      <c r="A28" s="181"/>
      <c r="B28" s="181"/>
      <c r="C28" s="181"/>
      <c r="D28" s="181"/>
      <c r="E28" s="181"/>
      <c r="F28" s="181"/>
      <c r="G28" s="181"/>
      <c r="H28" s="181"/>
      <c r="I28" s="181"/>
      <c r="J28" s="181"/>
    </row>
    <row r="29" spans="1:10" hidden="1" x14ac:dyDescent="0.35">
      <c r="A29" s="181"/>
      <c r="B29" s="181"/>
      <c r="C29" s="181"/>
      <c r="D29" s="181"/>
      <c r="E29" s="181"/>
      <c r="F29" s="181"/>
      <c r="G29" s="181"/>
      <c r="H29" s="181"/>
      <c r="I29" s="181"/>
      <c r="J29" s="181"/>
    </row>
    <row r="30" spans="1:10" hidden="1" x14ac:dyDescent="0.35">
      <c r="A30" s="488" t="s">
        <v>42</v>
      </c>
      <c r="B30" s="488"/>
      <c r="C30" s="181" t="s">
        <v>15</v>
      </c>
      <c r="D30" s="181"/>
      <c r="E30" s="181" t="s">
        <v>15</v>
      </c>
      <c r="F30" s="181" t="s">
        <v>15</v>
      </c>
      <c r="G30" s="181" t="s">
        <v>15</v>
      </c>
      <c r="H30" s="18" t="s">
        <v>15</v>
      </c>
      <c r="I30" s="181" t="s">
        <v>15</v>
      </c>
      <c r="J30" s="181"/>
    </row>
    <row r="31" spans="1:10" hidden="1" x14ac:dyDescent="0.35">
      <c r="A31" s="11"/>
    </row>
    <row r="32" spans="1:10" hidden="1" x14ac:dyDescent="0.35">
      <c r="A32" s="489" t="s">
        <v>43</v>
      </c>
      <c r="B32" s="490"/>
      <c r="C32" s="490"/>
      <c r="D32" s="490"/>
      <c r="E32" s="490"/>
      <c r="F32" s="490"/>
      <c r="G32" s="490"/>
      <c r="H32" s="490"/>
      <c r="I32" s="490"/>
      <c r="J32" s="490"/>
    </row>
    <row r="33" spans="1:10" hidden="1" x14ac:dyDescent="0.35">
      <c r="A33" s="11"/>
    </row>
    <row r="34" spans="1:10" ht="50" hidden="1" x14ac:dyDescent="0.35">
      <c r="A34" s="179" t="s">
        <v>28</v>
      </c>
      <c r="B34" s="179" t="s">
        <v>44</v>
      </c>
      <c r="C34" s="179" t="s">
        <v>45</v>
      </c>
      <c r="D34" s="179" t="s">
        <v>46</v>
      </c>
      <c r="E34" s="179" t="s">
        <v>47</v>
      </c>
      <c r="F34" s="179" t="s">
        <v>48</v>
      </c>
    </row>
    <row r="35" spans="1:10" hidden="1" x14ac:dyDescent="0.35">
      <c r="A35" s="179">
        <v>1</v>
      </c>
      <c r="B35" s="179">
        <v>2</v>
      </c>
      <c r="C35" s="179">
        <v>3</v>
      </c>
      <c r="D35" s="179">
        <v>4</v>
      </c>
      <c r="E35" s="179">
        <v>5</v>
      </c>
      <c r="F35" s="179">
        <v>6</v>
      </c>
    </row>
    <row r="36" spans="1:10" hidden="1" x14ac:dyDescent="0.35">
      <c r="A36" s="181"/>
      <c r="B36" s="181"/>
      <c r="C36" s="181"/>
      <c r="D36" s="181"/>
      <c r="E36" s="181"/>
      <c r="F36" s="181"/>
    </row>
    <row r="37" spans="1:10" hidden="1" x14ac:dyDescent="0.35">
      <c r="A37" s="181"/>
      <c r="B37" s="181"/>
      <c r="C37" s="181"/>
      <c r="D37" s="181"/>
      <c r="E37" s="181"/>
      <c r="F37" s="181"/>
    </row>
    <row r="38" spans="1:10" hidden="1" x14ac:dyDescent="0.35">
      <c r="A38" s="181"/>
      <c r="B38" s="180" t="s">
        <v>42</v>
      </c>
      <c r="C38" s="179" t="s">
        <v>15</v>
      </c>
      <c r="D38" s="179" t="s">
        <v>15</v>
      </c>
      <c r="E38" s="179" t="s">
        <v>15</v>
      </c>
      <c r="F38" s="181"/>
    </row>
    <row r="39" spans="1:10" hidden="1" x14ac:dyDescent="0.35">
      <c r="A39" s="11"/>
    </row>
    <row r="40" spans="1:10" hidden="1" x14ac:dyDescent="0.35">
      <c r="A40" s="483" t="s">
        <v>49</v>
      </c>
      <c r="B40" s="484"/>
      <c r="C40" s="484"/>
      <c r="D40" s="484"/>
      <c r="E40" s="484"/>
      <c r="F40" s="484"/>
      <c r="G40" s="484"/>
      <c r="H40" s="484"/>
      <c r="I40" s="484"/>
      <c r="J40" s="484"/>
    </row>
    <row r="41" spans="1:10" hidden="1" x14ac:dyDescent="0.35">
      <c r="A41" s="13"/>
    </row>
    <row r="42" spans="1:10" hidden="1" x14ac:dyDescent="0.35">
      <c r="A42" s="11"/>
    </row>
    <row r="43" spans="1:10" ht="62.5" hidden="1" x14ac:dyDescent="0.35">
      <c r="A43" s="179" t="s">
        <v>28</v>
      </c>
      <c r="B43" s="179" t="s">
        <v>44</v>
      </c>
      <c r="C43" s="179" t="s">
        <v>50</v>
      </c>
      <c r="D43" s="179" t="s">
        <v>51</v>
      </c>
      <c r="E43" s="179" t="s">
        <v>52</v>
      </c>
      <c r="F43" s="179" t="s">
        <v>48</v>
      </c>
    </row>
    <row r="44" spans="1:10" hidden="1" x14ac:dyDescent="0.35">
      <c r="A44" s="179">
        <v>1</v>
      </c>
      <c r="B44" s="179">
        <v>2</v>
      </c>
      <c r="C44" s="179">
        <v>3</v>
      </c>
      <c r="D44" s="179">
        <v>4</v>
      </c>
      <c r="E44" s="179">
        <v>5</v>
      </c>
      <c r="F44" s="179">
        <v>6</v>
      </c>
    </row>
    <row r="45" spans="1:10" hidden="1" x14ac:dyDescent="0.35">
      <c r="A45" s="181"/>
      <c r="B45" s="181"/>
      <c r="C45" s="181"/>
      <c r="D45" s="181"/>
      <c r="E45" s="181"/>
      <c r="F45" s="181"/>
    </row>
    <row r="46" spans="1:10" hidden="1" x14ac:dyDescent="0.35">
      <c r="A46" s="181"/>
      <c r="B46" s="181"/>
      <c r="C46" s="181"/>
      <c r="D46" s="181"/>
      <c r="E46" s="181"/>
      <c r="F46" s="181"/>
    </row>
    <row r="47" spans="1:10" hidden="1" x14ac:dyDescent="0.35">
      <c r="A47" s="181"/>
      <c r="B47" s="180" t="s">
        <v>42</v>
      </c>
      <c r="C47" s="179" t="s">
        <v>15</v>
      </c>
      <c r="D47" s="179" t="s">
        <v>15</v>
      </c>
      <c r="E47" s="179" t="s">
        <v>15</v>
      </c>
      <c r="F47" s="181"/>
    </row>
    <row r="48" spans="1:10" hidden="1" x14ac:dyDescent="0.35">
      <c r="A48" s="11"/>
    </row>
    <row r="49" spans="1:10" ht="33.75" hidden="1" customHeight="1" x14ac:dyDescent="0.35">
      <c r="A49" s="489" t="s">
        <v>53</v>
      </c>
      <c r="B49" s="490"/>
      <c r="C49" s="490"/>
      <c r="D49" s="490"/>
      <c r="E49" s="490"/>
      <c r="F49" s="490"/>
      <c r="G49" s="490"/>
      <c r="H49" s="490"/>
      <c r="I49" s="490"/>
      <c r="J49" s="490"/>
    </row>
    <row r="50" spans="1:10" hidden="1" x14ac:dyDescent="0.35">
      <c r="A50" s="11"/>
    </row>
    <row r="51" spans="1:10" ht="54" hidden="1" customHeight="1" x14ac:dyDescent="0.35">
      <c r="A51" s="179" t="s">
        <v>28</v>
      </c>
      <c r="B51" s="179" t="s">
        <v>54</v>
      </c>
      <c r="C51" s="179" t="s">
        <v>55</v>
      </c>
      <c r="D51" s="179" t="s">
        <v>56</v>
      </c>
    </row>
    <row r="52" spans="1:10" hidden="1" x14ac:dyDescent="0.35">
      <c r="A52" s="179">
        <v>1</v>
      </c>
      <c r="B52" s="179">
        <v>2</v>
      </c>
      <c r="C52" s="179">
        <v>3</v>
      </c>
      <c r="D52" s="179">
        <v>4</v>
      </c>
    </row>
    <row r="53" spans="1:10" ht="59.25" hidden="1" customHeight="1" x14ac:dyDescent="0.35">
      <c r="A53" s="179">
        <v>1</v>
      </c>
      <c r="B53" s="181" t="s">
        <v>57</v>
      </c>
      <c r="C53" s="179" t="s">
        <v>15</v>
      </c>
      <c r="D53" s="181"/>
    </row>
    <row r="54" spans="1:10" hidden="1" x14ac:dyDescent="0.35">
      <c r="A54" s="485" t="s">
        <v>58</v>
      </c>
      <c r="B54" s="18" t="s">
        <v>5</v>
      </c>
      <c r="C54" s="492"/>
      <c r="D54" s="492"/>
    </row>
    <row r="55" spans="1:10" ht="17.25" hidden="1" customHeight="1" x14ac:dyDescent="0.35">
      <c r="A55" s="485"/>
      <c r="B55" s="18" t="s">
        <v>59</v>
      </c>
      <c r="C55" s="492"/>
      <c r="D55" s="492"/>
    </row>
    <row r="56" spans="1:10" ht="18.75" hidden="1" customHeight="1" x14ac:dyDescent="0.35">
      <c r="A56" s="179" t="s">
        <v>60</v>
      </c>
      <c r="B56" s="181" t="s">
        <v>61</v>
      </c>
      <c r="C56" s="181"/>
      <c r="D56" s="181"/>
    </row>
    <row r="57" spans="1:10" ht="63" hidden="1" customHeight="1" x14ac:dyDescent="0.35">
      <c r="A57" s="179" t="s">
        <v>62</v>
      </c>
      <c r="B57" s="181" t="s">
        <v>63</v>
      </c>
      <c r="C57" s="181"/>
      <c r="D57" s="181"/>
    </row>
    <row r="58" spans="1:10" ht="57" hidden="1" customHeight="1" x14ac:dyDescent="0.35">
      <c r="A58" s="179">
        <v>2</v>
      </c>
      <c r="B58" s="181" t="s">
        <v>64</v>
      </c>
      <c r="C58" s="179" t="s">
        <v>15</v>
      </c>
      <c r="D58" s="181"/>
    </row>
    <row r="59" spans="1:10" hidden="1" x14ac:dyDescent="0.35">
      <c r="A59" s="485" t="s">
        <v>65</v>
      </c>
      <c r="B59" s="181" t="s">
        <v>5</v>
      </c>
      <c r="C59" s="492"/>
      <c r="D59" s="492"/>
    </row>
    <row r="60" spans="1:10" ht="79.5" hidden="1" customHeight="1" x14ac:dyDescent="0.35">
      <c r="A60" s="485"/>
      <c r="B60" s="181" t="s">
        <v>66</v>
      </c>
      <c r="C60" s="492"/>
      <c r="D60" s="492"/>
    </row>
    <row r="61" spans="1:10" ht="74.25" hidden="1" customHeight="1" x14ac:dyDescent="0.35">
      <c r="A61" s="179" t="s">
        <v>67</v>
      </c>
      <c r="B61" s="181" t="s">
        <v>68</v>
      </c>
      <c r="C61" s="181"/>
      <c r="D61" s="181"/>
    </row>
    <row r="62" spans="1:10" ht="78.75" hidden="1" customHeight="1" x14ac:dyDescent="0.35">
      <c r="A62" s="179" t="s">
        <v>69</v>
      </c>
      <c r="B62" s="181" t="s">
        <v>70</v>
      </c>
      <c r="C62" s="181"/>
      <c r="D62" s="181"/>
    </row>
    <row r="63" spans="1:10" ht="111.75" hidden="1" customHeight="1" x14ac:dyDescent="0.35">
      <c r="A63" s="179" t="s">
        <v>71</v>
      </c>
      <c r="B63" s="4" t="s">
        <v>72</v>
      </c>
      <c r="C63" s="181"/>
      <c r="D63" s="181"/>
    </row>
    <row r="64" spans="1:10" ht="105.75" hidden="1" customHeight="1" x14ac:dyDescent="0.35">
      <c r="A64" s="179" t="s">
        <v>73</v>
      </c>
      <c r="B64" s="4" t="s">
        <v>72</v>
      </c>
      <c r="C64" s="181"/>
      <c r="D64" s="181"/>
    </row>
    <row r="65" spans="1:10" ht="72.75" hidden="1" customHeight="1" x14ac:dyDescent="0.35">
      <c r="A65" s="179">
        <v>3</v>
      </c>
      <c r="B65" s="181" t="s">
        <v>74</v>
      </c>
      <c r="C65" s="181"/>
      <c r="D65" s="181"/>
    </row>
    <row r="66" spans="1:10" hidden="1" x14ac:dyDescent="0.35">
      <c r="A66" s="181"/>
      <c r="B66" s="180" t="s">
        <v>42</v>
      </c>
      <c r="C66" s="179" t="s">
        <v>15</v>
      </c>
      <c r="D66" s="181"/>
    </row>
    <row r="67" spans="1:10" hidden="1" x14ac:dyDescent="0.35">
      <c r="A67" s="11"/>
    </row>
    <row r="68" spans="1:10" hidden="1" x14ac:dyDescent="0.35">
      <c r="A68" s="22" t="s">
        <v>75</v>
      </c>
    </row>
    <row r="69" spans="1:10" ht="48" hidden="1" customHeight="1" x14ac:dyDescent="0.35">
      <c r="A69" s="494" t="s">
        <v>76</v>
      </c>
      <c r="B69" s="495"/>
      <c r="C69" s="495"/>
      <c r="D69" s="495"/>
      <c r="E69" s="495"/>
      <c r="F69" s="495"/>
      <c r="G69" s="495"/>
      <c r="H69" s="495"/>
      <c r="I69" s="495"/>
      <c r="J69" s="495"/>
    </row>
    <row r="70" spans="1:10" hidden="1" x14ac:dyDescent="0.35">
      <c r="A70" s="11"/>
    </row>
    <row r="71" spans="1:10" hidden="1" x14ac:dyDescent="0.35">
      <c r="A71" s="496" t="s">
        <v>77</v>
      </c>
      <c r="B71" s="497"/>
      <c r="C71" s="497"/>
      <c r="D71" s="497"/>
      <c r="E71" s="497"/>
      <c r="F71" s="497"/>
      <c r="G71" s="497"/>
      <c r="H71" s="497"/>
      <c r="I71" s="497"/>
      <c r="J71" s="497"/>
    </row>
    <row r="72" spans="1:10" hidden="1" x14ac:dyDescent="0.35">
      <c r="A72" s="11"/>
    </row>
    <row r="73" spans="1:10" hidden="1" x14ac:dyDescent="0.35">
      <c r="A73" s="13" t="s">
        <v>78</v>
      </c>
    </row>
    <row r="74" spans="1:10" hidden="1" x14ac:dyDescent="0.35">
      <c r="A74" s="13" t="s">
        <v>79</v>
      </c>
    </row>
    <row r="75" spans="1:10" hidden="1" x14ac:dyDescent="0.35">
      <c r="A75" s="11"/>
    </row>
    <row r="76" spans="1:10" ht="37.5" hidden="1" x14ac:dyDescent="0.35">
      <c r="A76" s="179" t="s">
        <v>28</v>
      </c>
      <c r="B76" s="179" t="s">
        <v>3</v>
      </c>
      <c r="C76" s="179" t="s">
        <v>80</v>
      </c>
      <c r="D76" s="179" t="s">
        <v>81</v>
      </c>
      <c r="E76" s="179" t="s">
        <v>82</v>
      </c>
    </row>
    <row r="77" spans="1:10" hidden="1" x14ac:dyDescent="0.35">
      <c r="A77" s="179">
        <v>1</v>
      </c>
      <c r="B77" s="179">
        <v>2</v>
      </c>
      <c r="C77" s="179">
        <v>3</v>
      </c>
      <c r="D77" s="179">
        <v>4</v>
      </c>
      <c r="E77" s="179">
        <v>5</v>
      </c>
    </row>
    <row r="78" spans="1:10" hidden="1" x14ac:dyDescent="0.35">
      <c r="A78" s="181"/>
      <c r="B78" s="181"/>
      <c r="C78" s="181"/>
      <c r="D78" s="181"/>
      <c r="E78" s="181"/>
    </row>
    <row r="79" spans="1:10" hidden="1" x14ac:dyDescent="0.35">
      <c r="A79" s="181"/>
      <c r="B79" s="181"/>
      <c r="C79" s="181"/>
      <c r="D79" s="181"/>
      <c r="E79" s="181"/>
    </row>
    <row r="80" spans="1:10" hidden="1" x14ac:dyDescent="0.35">
      <c r="A80" s="181"/>
      <c r="B80" s="180" t="s">
        <v>42</v>
      </c>
      <c r="C80" s="179" t="s">
        <v>15</v>
      </c>
      <c r="D80" s="179" t="s">
        <v>15</v>
      </c>
      <c r="E80" s="181"/>
    </row>
    <row r="81" spans="1:10" hidden="1" x14ac:dyDescent="0.35">
      <c r="A81" s="11"/>
    </row>
    <row r="82" spans="1:10" hidden="1" x14ac:dyDescent="0.35">
      <c r="A82" s="486" t="s">
        <v>83</v>
      </c>
      <c r="B82" s="487"/>
      <c r="C82" s="487"/>
      <c r="D82" s="487"/>
      <c r="E82" s="487"/>
      <c r="F82" s="487"/>
      <c r="G82" s="487"/>
      <c r="H82" s="487"/>
      <c r="I82" s="487"/>
      <c r="J82" s="487"/>
    </row>
    <row r="83" spans="1:10" hidden="1" x14ac:dyDescent="0.35">
      <c r="A83" s="13"/>
    </row>
    <row r="84" spans="1:10" hidden="1" x14ac:dyDescent="0.35">
      <c r="A84" s="11"/>
    </row>
    <row r="85" spans="1:10" hidden="1" x14ac:dyDescent="0.35">
      <c r="A85" s="13" t="s">
        <v>78</v>
      </c>
    </row>
    <row r="86" spans="1:10" hidden="1" x14ac:dyDescent="0.35">
      <c r="A86" s="13" t="s">
        <v>79</v>
      </c>
    </row>
    <row r="87" spans="1:10" hidden="1" x14ac:dyDescent="0.35">
      <c r="A87" s="11"/>
    </row>
    <row r="88" spans="1:10" ht="75" hidden="1" x14ac:dyDescent="0.35">
      <c r="A88" s="179" t="s">
        <v>28</v>
      </c>
      <c r="B88" s="179" t="s">
        <v>44</v>
      </c>
      <c r="C88" s="179" t="s">
        <v>84</v>
      </c>
      <c r="D88" s="179" t="s">
        <v>85</v>
      </c>
      <c r="E88" s="179" t="s">
        <v>86</v>
      </c>
    </row>
    <row r="89" spans="1:10" hidden="1" x14ac:dyDescent="0.35">
      <c r="A89" s="179">
        <v>1</v>
      </c>
      <c r="B89" s="179">
        <v>2</v>
      </c>
      <c r="C89" s="179">
        <v>3</v>
      </c>
      <c r="D89" s="179">
        <v>4</v>
      </c>
      <c r="E89" s="179">
        <v>5</v>
      </c>
    </row>
    <row r="90" spans="1:10" hidden="1" x14ac:dyDescent="0.35">
      <c r="A90" s="181"/>
      <c r="B90" s="181"/>
      <c r="C90" s="181"/>
      <c r="D90" s="181"/>
      <c r="E90" s="181"/>
    </row>
    <row r="91" spans="1:10" hidden="1" x14ac:dyDescent="0.35">
      <c r="A91" s="181"/>
      <c r="B91" s="181"/>
      <c r="C91" s="181"/>
      <c r="D91" s="181"/>
      <c r="E91" s="181"/>
    </row>
    <row r="92" spans="1:10" hidden="1" x14ac:dyDescent="0.35">
      <c r="A92" s="181"/>
      <c r="B92" s="180" t="s">
        <v>42</v>
      </c>
      <c r="C92" s="181"/>
      <c r="D92" s="179" t="s">
        <v>15</v>
      </c>
      <c r="E92" s="181"/>
    </row>
    <row r="93" spans="1:10" hidden="1" x14ac:dyDescent="0.35">
      <c r="A93" s="11"/>
    </row>
    <row r="94" spans="1:10" hidden="1" x14ac:dyDescent="0.35">
      <c r="A94" s="496" t="s">
        <v>87</v>
      </c>
      <c r="B94" s="497"/>
      <c r="C94" s="497"/>
      <c r="D94" s="497"/>
      <c r="E94" s="497"/>
      <c r="F94" s="497"/>
      <c r="G94" s="497"/>
      <c r="H94" s="497"/>
      <c r="I94" s="497"/>
      <c r="J94" s="497"/>
    </row>
    <row r="95" spans="1:10" hidden="1" x14ac:dyDescent="0.35">
      <c r="A95" s="13"/>
    </row>
    <row r="96" spans="1:10" hidden="1" x14ac:dyDescent="0.35">
      <c r="A96" s="11"/>
    </row>
    <row r="97" spans="1:10" hidden="1" x14ac:dyDescent="0.35">
      <c r="A97" s="22" t="s">
        <v>78</v>
      </c>
    </row>
    <row r="98" spans="1:10" hidden="1" x14ac:dyDescent="0.35">
      <c r="A98" s="13" t="s">
        <v>79</v>
      </c>
    </row>
    <row r="99" spans="1:10" hidden="1" x14ac:dyDescent="0.35">
      <c r="A99" s="11"/>
    </row>
    <row r="100" spans="1:10" ht="37.5" hidden="1" x14ac:dyDescent="0.35">
      <c r="A100" s="179" t="s">
        <v>28</v>
      </c>
      <c r="B100" s="179" t="s">
        <v>3</v>
      </c>
      <c r="C100" s="179" t="s">
        <v>80</v>
      </c>
      <c r="D100" s="179" t="s">
        <v>81</v>
      </c>
      <c r="E100" s="179" t="s">
        <v>82</v>
      </c>
    </row>
    <row r="101" spans="1:10" hidden="1" x14ac:dyDescent="0.35">
      <c r="A101" s="179">
        <v>1</v>
      </c>
      <c r="B101" s="179">
        <v>2</v>
      </c>
      <c r="C101" s="179">
        <v>3</v>
      </c>
      <c r="D101" s="179">
        <v>4</v>
      </c>
      <c r="E101" s="179">
        <v>5</v>
      </c>
    </row>
    <row r="102" spans="1:10" hidden="1" x14ac:dyDescent="0.35">
      <c r="A102" s="181"/>
      <c r="B102" s="181"/>
      <c r="C102" s="181"/>
      <c r="D102" s="181"/>
      <c r="E102" s="181"/>
    </row>
    <row r="103" spans="1:10" hidden="1" x14ac:dyDescent="0.35">
      <c r="A103" s="181"/>
      <c r="B103" s="181"/>
      <c r="C103" s="181"/>
      <c r="D103" s="181"/>
      <c r="E103" s="181"/>
    </row>
    <row r="104" spans="1:10" hidden="1" x14ac:dyDescent="0.35">
      <c r="A104" s="181"/>
      <c r="B104" s="180" t="s">
        <v>42</v>
      </c>
      <c r="C104" s="179" t="s">
        <v>15</v>
      </c>
      <c r="D104" s="179" t="s">
        <v>15</v>
      </c>
      <c r="E104" s="181"/>
    </row>
    <row r="105" spans="1:10" hidden="1" x14ac:dyDescent="0.35">
      <c r="A105" s="11"/>
    </row>
    <row r="106" spans="1:10" hidden="1" x14ac:dyDescent="0.35">
      <c r="A106" s="486" t="s">
        <v>88</v>
      </c>
      <c r="B106" s="487"/>
      <c r="C106" s="487"/>
      <c r="D106" s="487"/>
      <c r="E106" s="487"/>
      <c r="F106" s="487"/>
      <c r="G106" s="487"/>
      <c r="H106" s="487"/>
      <c r="I106" s="487"/>
      <c r="J106" s="487"/>
    </row>
    <row r="107" spans="1:10" hidden="1" x14ac:dyDescent="0.35">
      <c r="A107" s="13"/>
    </row>
    <row r="108" spans="1:10" hidden="1" x14ac:dyDescent="0.35">
      <c r="A108" s="11"/>
    </row>
    <row r="109" spans="1:10" hidden="1" x14ac:dyDescent="0.35">
      <c r="A109" s="13" t="s">
        <v>78</v>
      </c>
    </row>
    <row r="110" spans="1:10" hidden="1" x14ac:dyDescent="0.35">
      <c r="A110" s="13" t="s">
        <v>79</v>
      </c>
    </row>
    <row r="111" spans="1:10" hidden="1" x14ac:dyDescent="0.35">
      <c r="A111" s="11"/>
    </row>
    <row r="112" spans="1:10" ht="37.5" hidden="1" x14ac:dyDescent="0.35">
      <c r="A112" s="179" t="s">
        <v>28</v>
      </c>
      <c r="B112" s="179" t="s">
        <v>3</v>
      </c>
      <c r="C112" s="179" t="s">
        <v>80</v>
      </c>
      <c r="D112" s="179" t="s">
        <v>81</v>
      </c>
      <c r="E112" s="179" t="s">
        <v>82</v>
      </c>
    </row>
    <row r="113" spans="1:10" hidden="1" x14ac:dyDescent="0.35">
      <c r="A113" s="179">
        <v>1</v>
      </c>
      <c r="B113" s="179">
        <v>2</v>
      </c>
      <c r="C113" s="179">
        <v>3</v>
      </c>
      <c r="D113" s="179">
        <v>4</v>
      </c>
      <c r="E113" s="179">
        <v>5</v>
      </c>
    </row>
    <row r="114" spans="1:10" hidden="1" x14ac:dyDescent="0.35">
      <c r="A114" s="181"/>
      <c r="B114" s="181"/>
      <c r="C114" s="181"/>
      <c r="D114" s="181"/>
      <c r="E114" s="181"/>
    </row>
    <row r="115" spans="1:10" hidden="1" x14ac:dyDescent="0.35">
      <c r="A115" s="181"/>
      <c r="B115" s="181"/>
      <c r="C115" s="181"/>
      <c r="D115" s="181"/>
      <c r="E115" s="181"/>
    </row>
    <row r="116" spans="1:10" hidden="1" x14ac:dyDescent="0.35">
      <c r="A116" s="181"/>
      <c r="B116" s="180" t="s">
        <v>42</v>
      </c>
      <c r="C116" s="179" t="s">
        <v>15</v>
      </c>
      <c r="D116" s="179" t="s">
        <v>15</v>
      </c>
      <c r="E116" s="181"/>
    </row>
    <row r="117" spans="1:10" x14ac:dyDescent="0.35">
      <c r="A117" s="11"/>
    </row>
    <row r="118" spans="1:10" x14ac:dyDescent="0.35">
      <c r="A118" s="496" t="s">
        <v>89</v>
      </c>
      <c r="B118" s="497"/>
      <c r="C118" s="497"/>
      <c r="D118" s="497"/>
      <c r="E118" s="497"/>
      <c r="F118" s="497"/>
      <c r="G118" s="497"/>
      <c r="H118" s="497"/>
      <c r="I118" s="497"/>
      <c r="J118" s="497"/>
    </row>
    <row r="119" spans="1:10" x14ac:dyDescent="0.35">
      <c r="A119" s="13"/>
    </row>
    <row r="120" spans="1:10" x14ac:dyDescent="0.35">
      <c r="A120" s="13" t="s">
        <v>122</v>
      </c>
    </row>
    <row r="121" spans="1:10" x14ac:dyDescent="0.35">
      <c r="A121" s="13" t="s">
        <v>123</v>
      </c>
    </row>
    <row r="122" spans="1:10" x14ac:dyDescent="0.35">
      <c r="A122" s="11"/>
    </row>
    <row r="123" spans="1:10" hidden="1" x14ac:dyDescent="0.35">
      <c r="A123" s="483" t="s">
        <v>90</v>
      </c>
      <c r="B123" s="482"/>
      <c r="C123" s="482"/>
      <c r="D123" s="482"/>
      <c r="E123" s="482"/>
      <c r="F123" s="482"/>
      <c r="G123" s="482"/>
      <c r="H123" s="482"/>
      <c r="I123" s="482"/>
      <c r="J123" s="482"/>
    </row>
    <row r="124" spans="1:10" hidden="1" x14ac:dyDescent="0.35">
      <c r="A124" s="11"/>
    </row>
    <row r="125" spans="1:10" ht="37.5" hidden="1" x14ac:dyDescent="0.35">
      <c r="A125" s="179" t="s">
        <v>28</v>
      </c>
      <c r="B125" s="179" t="s">
        <v>44</v>
      </c>
      <c r="C125" s="179" t="s">
        <v>91</v>
      </c>
      <c r="D125" s="179" t="s">
        <v>92</v>
      </c>
      <c r="E125" s="179" t="s">
        <v>93</v>
      </c>
      <c r="F125" s="179" t="s">
        <v>48</v>
      </c>
    </row>
    <row r="126" spans="1:10" hidden="1" x14ac:dyDescent="0.35">
      <c r="A126" s="179">
        <v>1</v>
      </c>
      <c r="B126" s="179">
        <v>2</v>
      </c>
      <c r="C126" s="179">
        <v>3</v>
      </c>
      <c r="D126" s="179">
        <v>4</v>
      </c>
      <c r="E126" s="179">
        <v>5</v>
      </c>
      <c r="F126" s="179">
        <v>6</v>
      </c>
    </row>
    <row r="127" spans="1:10" hidden="1" x14ac:dyDescent="0.35">
      <c r="A127" s="181"/>
      <c r="B127" s="181"/>
      <c r="C127" s="181"/>
      <c r="D127" s="181"/>
      <c r="E127" s="181"/>
      <c r="F127" s="181"/>
    </row>
    <row r="128" spans="1:10" hidden="1" x14ac:dyDescent="0.35">
      <c r="A128" s="181"/>
      <c r="B128" s="181"/>
      <c r="C128" s="181"/>
      <c r="D128" s="181"/>
      <c r="E128" s="181"/>
      <c r="F128" s="181"/>
    </row>
    <row r="129" spans="1:10" hidden="1" x14ac:dyDescent="0.35">
      <c r="A129" s="181"/>
      <c r="B129" s="180" t="s">
        <v>42</v>
      </c>
      <c r="C129" s="179" t="s">
        <v>15</v>
      </c>
      <c r="D129" s="179" t="s">
        <v>15</v>
      </c>
      <c r="E129" s="179" t="s">
        <v>15</v>
      </c>
      <c r="F129" s="181"/>
    </row>
    <row r="130" spans="1:10" hidden="1" x14ac:dyDescent="0.35">
      <c r="A130" s="11"/>
    </row>
    <row r="131" spans="1:10" hidden="1" x14ac:dyDescent="0.35">
      <c r="A131" s="483" t="s">
        <v>94</v>
      </c>
      <c r="B131" s="482"/>
      <c r="C131" s="482"/>
      <c r="D131" s="482"/>
      <c r="E131" s="482"/>
      <c r="F131" s="482"/>
      <c r="G131" s="482"/>
      <c r="H131" s="482"/>
      <c r="I131" s="482"/>
      <c r="J131" s="482"/>
    </row>
    <row r="132" spans="1:10" hidden="1" x14ac:dyDescent="0.35">
      <c r="A132" s="11"/>
    </row>
    <row r="133" spans="1:10" ht="37.5" hidden="1" x14ac:dyDescent="0.35">
      <c r="A133" s="179" t="s">
        <v>28</v>
      </c>
      <c r="B133" s="179" t="s">
        <v>44</v>
      </c>
      <c r="C133" s="179" t="s">
        <v>95</v>
      </c>
      <c r="D133" s="179" t="s">
        <v>96</v>
      </c>
      <c r="E133" s="179" t="s">
        <v>97</v>
      </c>
    </row>
    <row r="134" spans="1:10" hidden="1" x14ac:dyDescent="0.35">
      <c r="A134" s="179">
        <v>1</v>
      </c>
      <c r="B134" s="179">
        <v>2</v>
      </c>
      <c r="C134" s="179">
        <v>3</v>
      </c>
      <c r="D134" s="179">
        <v>4</v>
      </c>
      <c r="E134" s="179">
        <v>5</v>
      </c>
    </row>
    <row r="135" spans="1:10" hidden="1" x14ac:dyDescent="0.35">
      <c r="A135" s="181"/>
      <c r="B135" s="181"/>
      <c r="C135" s="181"/>
      <c r="D135" s="181"/>
      <c r="E135" s="181"/>
    </row>
    <row r="136" spans="1:10" hidden="1" x14ac:dyDescent="0.35">
      <c r="A136" s="181"/>
      <c r="B136" s="181"/>
      <c r="C136" s="181"/>
      <c r="D136" s="181"/>
      <c r="E136" s="181"/>
    </row>
    <row r="137" spans="1:10" hidden="1" x14ac:dyDescent="0.35">
      <c r="A137" s="181"/>
      <c r="B137" s="180" t="s">
        <v>42</v>
      </c>
      <c r="C137" s="181"/>
      <c r="D137" s="181"/>
      <c r="E137" s="181"/>
    </row>
    <row r="138" spans="1:10" hidden="1" x14ac:dyDescent="0.35">
      <c r="A138" s="11"/>
    </row>
    <row r="139" spans="1:10" hidden="1" x14ac:dyDescent="0.35">
      <c r="A139" s="483" t="s">
        <v>98</v>
      </c>
      <c r="B139" s="482"/>
      <c r="C139" s="482"/>
      <c r="D139" s="482"/>
      <c r="E139" s="482"/>
      <c r="F139" s="482"/>
      <c r="G139" s="482"/>
      <c r="H139" s="482"/>
      <c r="I139" s="482"/>
      <c r="J139" s="482"/>
    </row>
    <row r="140" spans="1:10" hidden="1" x14ac:dyDescent="0.35">
      <c r="A140" s="13"/>
    </row>
    <row r="141" spans="1:10" ht="37.5" hidden="1" x14ac:dyDescent="0.35">
      <c r="A141" s="179" t="s">
        <v>28</v>
      </c>
      <c r="B141" s="179" t="s">
        <v>3</v>
      </c>
      <c r="C141" s="179" t="s">
        <v>99</v>
      </c>
      <c r="D141" s="179" t="s">
        <v>100</v>
      </c>
      <c r="E141" s="179" t="s">
        <v>101</v>
      </c>
      <c r="F141" s="179" t="s">
        <v>48</v>
      </c>
    </row>
    <row r="142" spans="1:10" hidden="1" x14ac:dyDescent="0.35">
      <c r="A142" s="179">
        <v>1</v>
      </c>
      <c r="B142" s="179">
        <v>2</v>
      </c>
      <c r="C142" s="179">
        <v>3</v>
      </c>
      <c r="D142" s="179">
        <v>4</v>
      </c>
      <c r="E142" s="179">
        <v>5</v>
      </c>
      <c r="F142" s="179">
        <v>6</v>
      </c>
    </row>
    <row r="143" spans="1:10" hidden="1" x14ac:dyDescent="0.35">
      <c r="A143" s="181"/>
      <c r="B143" s="181"/>
      <c r="C143" s="181"/>
      <c r="D143" s="181"/>
      <c r="E143" s="181"/>
      <c r="F143" s="181"/>
    </row>
    <row r="144" spans="1:10" hidden="1" x14ac:dyDescent="0.35">
      <c r="A144" s="181"/>
      <c r="B144" s="181"/>
      <c r="C144" s="181"/>
      <c r="D144" s="181"/>
      <c r="E144" s="181"/>
      <c r="F144" s="181"/>
    </row>
    <row r="145" spans="1:10" hidden="1" x14ac:dyDescent="0.35">
      <c r="A145" s="181"/>
      <c r="B145" s="180" t="s">
        <v>42</v>
      </c>
      <c r="C145" s="179" t="s">
        <v>15</v>
      </c>
      <c r="D145" s="179" t="s">
        <v>15</v>
      </c>
      <c r="E145" s="179" t="s">
        <v>15</v>
      </c>
      <c r="F145" s="181"/>
    </row>
    <row r="146" spans="1:10" hidden="1" x14ac:dyDescent="0.35">
      <c r="A146" s="11"/>
    </row>
    <row r="147" spans="1:10" hidden="1" x14ac:dyDescent="0.35">
      <c r="A147" s="483" t="s">
        <v>102</v>
      </c>
      <c r="B147" s="482"/>
      <c r="C147" s="482"/>
      <c r="D147" s="482"/>
      <c r="E147" s="482"/>
      <c r="F147" s="482"/>
      <c r="G147" s="482"/>
      <c r="H147" s="482"/>
      <c r="I147" s="482"/>
      <c r="J147" s="482"/>
    </row>
    <row r="148" spans="1:10" hidden="1" x14ac:dyDescent="0.35">
      <c r="A148" s="11"/>
    </row>
    <row r="149" spans="1:10" ht="37.5" hidden="1" x14ac:dyDescent="0.35">
      <c r="A149" s="179" t="s">
        <v>28</v>
      </c>
      <c r="B149" s="179" t="s">
        <v>3</v>
      </c>
      <c r="C149" s="179" t="s">
        <v>103</v>
      </c>
      <c r="D149" s="179" t="s">
        <v>104</v>
      </c>
      <c r="E149" s="179" t="s">
        <v>105</v>
      </c>
    </row>
    <row r="150" spans="1:10" hidden="1" x14ac:dyDescent="0.35">
      <c r="A150" s="179">
        <v>1</v>
      </c>
      <c r="B150" s="179">
        <v>2</v>
      </c>
      <c r="C150" s="179">
        <v>3</v>
      </c>
      <c r="D150" s="179">
        <v>4</v>
      </c>
      <c r="E150" s="179">
        <v>5</v>
      </c>
    </row>
    <row r="151" spans="1:10" hidden="1" x14ac:dyDescent="0.35">
      <c r="A151" s="181"/>
      <c r="B151" s="181"/>
      <c r="C151" s="181"/>
      <c r="D151" s="181"/>
      <c r="E151" s="181"/>
    </row>
    <row r="152" spans="1:10" hidden="1" x14ac:dyDescent="0.35">
      <c r="A152" s="181"/>
      <c r="B152" s="181"/>
      <c r="C152" s="181"/>
      <c r="D152" s="181"/>
      <c r="E152" s="181"/>
    </row>
    <row r="153" spans="1:10" hidden="1" x14ac:dyDescent="0.35">
      <c r="A153" s="181"/>
      <c r="B153" s="180" t="s">
        <v>42</v>
      </c>
      <c r="C153" s="179" t="s">
        <v>15</v>
      </c>
      <c r="D153" s="179" t="s">
        <v>15</v>
      </c>
      <c r="E153" s="179" t="s">
        <v>15</v>
      </c>
    </row>
    <row r="154" spans="1:10" x14ac:dyDescent="0.35">
      <c r="A154" s="11"/>
    </row>
    <row r="155" spans="1:10" x14ac:dyDescent="0.35">
      <c r="A155" s="483" t="s">
        <v>106</v>
      </c>
      <c r="B155" s="484"/>
      <c r="C155" s="484"/>
      <c r="D155" s="484"/>
      <c r="E155" s="484"/>
      <c r="F155" s="484"/>
      <c r="G155" s="484"/>
      <c r="H155" s="484"/>
      <c r="I155" s="484"/>
      <c r="J155" s="484"/>
    </row>
    <row r="156" spans="1:10" x14ac:dyDescent="0.35">
      <c r="A156" s="13"/>
    </row>
    <row r="157" spans="1:10" ht="37.5" x14ac:dyDescent="0.35">
      <c r="A157" s="179" t="s">
        <v>28</v>
      </c>
      <c r="B157" s="179" t="s">
        <v>44</v>
      </c>
      <c r="C157" s="179" t="s">
        <v>107</v>
      </c>
      <c r="D157" s="179" t="s">
        <v>108</v>
      </c>
      <c r="E157" s="179" t="s">
        <v>109</v>
      </c>
    </row>
    <row r="158" spans="1:10" x14ac:dyDescent="0.35">
      <c r="A158" s="7">
        <v>1</v>
      </c>
      <c r="B158" s="7">
        <v>2</v>
      </c>
      <c r="C158" s="7">
        <v>3</v>
      </c>
      <c r="D158" s="7">
        <v>4</v>
      </c>
      <c r="E158" s="7">
        <v>5</v>
      </c>
    </row>
    <row r="159" spans="1:10" ht="56.5" x14ac:dyDescent="0.35">
      <c r="A159" s="179">
        <v>1</v>
      </c>
      <c r="B159" s="161" t="s">
        <v>269</v>
      </c>
      <c r="C159" s="179">
        <v>1</v>
      </c>
      <c r="D159" s="179">
        <v>1</v>
      </c>
      <c r="E159" s="60">
        <f>722000+222-15152</f>
        <v>707070</v>
      </c>
    </row>
    <row r="160" spans="1:10" ht="56.5" x14ac:dyDescent="0.35">
      <c r="A160" s="232">
        <v>2</v>
      </c>
      <c r="B160" s="161" t="s">
        <v>655</v>
      </c>
      <c r="C160" s="232">
        <v>1</v>
      </c>
      <c r="D160" s="232">
        <v>1</v>
      </c>
      <c r="E160" s="60">
        <f>7295.17-153.05</f>
        <v>7142.12</v>
      </c>
    </row>
    <row r="161" spans="1:10" x14ac:dyDescent="0.35">
      <c r="A161" s="181"/>
      <c r="B161" s="51"/>
      <c r="C161" s="33"/>
      <c r="D161" s="33"/>
      <c r="E161" s="47"/>
    </row>
    <row r="162" spans="1:10" x14ac:dyDescent="0.35">
      <c r="A162" s="181"/>
      <c r="B162" s="181"/>
      <c r="C162" s="181"/>
      <c r="D162" s="181"/>
      <c r="E162" s="44"/>
    </row>
    <row r="163" spans="1:10" x14ac:dyDescent="0.35">
      <c r="A163" s="181"/>
      <c r="B163" s="180" t="s">
        <v>42</v>
      </c>
      <c r="C163" s="179" t="s">
        <v>15</v>
      </c>
      <c r="D163" s="179" t="s">
        <v>15</v>
      </c>
      <c r="E163" s="44">
        <f>SUM(E159:E162)</f>
        <v>714212.12</v>
      </c>
    </row>
    <row r="164" spans="1:10" x14ac:dyDescent="0.35">
      <c r="A164" s="11"/>
    </row>
    <row r="165" spans="1:10" hidden="1" x14ac:dyDescent="0.35">
      <c r="A165" s="489" t="s">
        <v>110</v>
      </c>
      <c r="B165" s="490"/>
      <c r="C165" s="490"/>
      <c r="D165" s="490"/>
      <c r="E165" s="490"/>
      <c r="F165" s="490"/>
      <c r="G165" s="490"/>
      <c r="H165" s="490"/>
      <c r="I165" s="490"/>
      <c r="J165" s="490"/>
    </row>
    <row r="166" spans="1:10" hidden="1" x14ac:dyDescent="0.35">
      <c r="A166" s="13"/>
    </row>
    <row r="167" spans="1:10" ht="25" hidden="1" x14ac:dyDescent="0.35">
      <c r="A167" s="179" t="s">
        <v>28</v>
      </c>
      <c r="B167" s="179" t="s">
        <v>44</v>
      </c>
      <c r="C167" s="179" t="s">
        <v>111</v>
      </c>
      <c r="D167" s="179" t="s">
        <v>112</v>
      </c>
    </row>
    <row r="168" spans="1:10" hidden="1" x14ac:dyDescent="0.35">
      <c r="A168" s="179">
        <v>1</v>
      </c>
      <c r="B168" s="179">
        <v>2</v>
      </c>
      <c r="C168" s="179">
        <v>3</v>
      </c>
      <c r="D168" s="179">
        <v>4</v>
      </c>
    </row>
    <row r="169" spans="1:10" hidden="1" x14ac:dyDescent="0.35">
      <c r="A169" s="181"/>
      <c r="B169" s="181"/>
      <c r="C169" s="181"/>
      <c r="D169" s="181"/>
    </row>
    <row r="170" spans="1:10" hidden="1" x14ac:dyDescent="0.35">
      <c r="A170" s="181"/>
      <c r="B170" s="181"/>
      <c r="C170" s="181"/>
      <c r="D170" s="181"/>
    </row>
    <row r="171" spans="1:10" ht="16.5" hidden="1" customHeight="1" x14ac:dyDescent="0.35">
      <c r="A171" s="181"/>
      <c r="B171" s="180" t="s">
        <v>42</v>
      </c>
      <c r="C171" s="179" t="s">
        <v>15</v>
      </c>
      <c r="D171" s="181"/>
    </row>
    <row r="172" spans="1:10" x14ac:dyDescent="0.35">
      <c r="A172" s="11"/>
    </row>
    <row r="173" spans="1:10" hidden="1" x14ac:dyDescent="0.35">
      <c r="A173" s="489" t="s">
        <v>113</v>
      </c>
      <c r="B173" s="490"/>
      <c r="C173" s="490"/>
      <c r="D173" s="490"/>
      <c r="E173" s="490"/>
      <c r="F173" s="490"/>
      <c r="G173" s="490"/>
      <c r="H173" s="490"/>
      <c r="I173" s="490"/>
      <c r="J173" s="490"/>
    </row>
    <row r="174" spans="1:10" hidden="1" x14ac:dyDescent="0.35">
      <c r="A174" s="13"/>
    </row>
    <row r="175" spans="1:10" ht="37.5" hidden="1" x14ac:dyDescent="0.35">
      <c r="A175" s="179" t="s">
        <v>28</v>
      </c>
      <c r="B175" s="179" t="s">
        <v>44</v>
      </c>
      <c r="C175" s="179" t="s">
        <v>103</v>
      </c>
      <c r="D175" s="179" t="s">
        <v>114</v>
      </c>
      <c r="E175" s="179" t="s">
        <v>115</v>
      </c>
    </row>
    <row r="176" spans="1:10" hidden="1" x14ac:dyDescent="0.35">
      <c r="A176" s="181"/>
      <c r="B176" s="7">
        <v>1</v>
      </c>
      <c r="C176" s="7">
        <v>2</v>
      </c>
      <c r="D176" s="7">
        <v>3</v>
      </c>
      <c r="E176" s="7">
        <v>4</v>
      </c>
    </row>
    <row r="177" spans="1:5" hidden="1" x14ac:dyDescent="0.35">
      <c r="A177" s="5">
        <v>1</v>
      </c>
      <c r="B177" s="58"/>
      <c r="C177" s="179"/>
      <c r="D177" s="179"/>
      <c r="E177" s="60"/>
    </row>
    <row r="178" spans="1:5" hidden="1" x14ac:dyDescent="0.35">
      <c r="A178" s="181"/>
      <c r="B178" s="181"/>
      <c r="C178" s="181"/>
      <c r="D178" s="181"/>
      <c r="E178" s="181"/>
    </row>
    <row r="179" spans="1:5" hidden="1" x14ac:dyDescent="0.35">
      <c r="A179" s="181"/>
      <c r="B179" s="180" t="s">
        <v>42</v>
      </c>
      <c r="C179" s="181"/>
      <c r="D179" s="179" t="s">
        <v>15</v>
      </c>
      <c r="E179" s="44">
        <f>SUM(E177:E178)</f>
        <v>0</v>
      </c>
    </row>
  </sheetData>
  <mergeCells count="34">
    <mergeCell ref="A6:I6"/>
    <mergeCell ref="A21:J21"/>
    <mergeCell ref="A23:A25"/>
    <mergeCell ref="B23:B25"/>
    <mergeCell ref="C23:C25"/>
    <mergeCell ref="D23:G23"/>
    <mergeCell ref="H23:H25"/>
    <mergeCell ref="I23:I25"/>
    <mergeCell ref="J23:J25"/>
    <mergeCell ref="D24:D25"/>
    <mergeCell ref="A82:J82"/>
    <mergeCell ref="E24:G24"/>
    <mergeCell ref="A30:B30"/>
    <mergeCell ref="A32:J32"/>
    <mergeCell ref="A40:J40"/>
    <mergeCell ref="A49:J49"/>
    <mergeCell ref="A54:A55"/>
    <mergeCell ref="C54:C55"/>
    <mergeCell ref="D54:D55"/>
    <mergeCell ref="A59:A60"/>
    <mergeCell ref="C59:C60"/>
    <mergeCell ref="D59:D60"/>
    <mergeCell ref="A69:J69"/>
    <mergeCell ref="A71:J71"/>
    <mergeCell ref="A147:J147"/>
    <mergeCell ref="A155:J155"/>
    <mergeCell ref="A165:J165"/>
    <mergeCell ref="A173:J173"/>
    <mergeCell ref="A94:J94"/>
    <mergeCell ref="A106:J106"/>
    <mergeCell ref="A118:J118"/>
    <mergeCell ref="A123:J123"/>
    <mergeCell ref="A131:J131"/>
    <mergeCell ref="A139:J139"/>
  </mergeCells>
  <hyperlinks>
    <hyperlink ref="A7" r:id="rId1" display="consultantplus://offline/ref=0F40E7BB26451C12492B4EE999FF440CA68FF2B663E7B1FF39F1609F36278DFFAC49D49C8BAE0C53EB5F3AiAzCI"/>
    <hyperlink ref="B63" location="Par1140" display="Par1140"/>
    <hyperlink ref="B64" location="Par1140" display="Par1140"/>
    <hyperlink ref="A69" r:id="rId2" display="consultantplus://offline/ref=0F40E7BB26451C12492B50E48F931904A283AEBF65E4E6A064F737C0i6z6I"/>
  </hyperlinks>
  <pageMargins left="0.70866141732283472" right="0" top="0" bottom="0" header="0.31496062992125984" footer="0.31496062992125984"/>
  <pageSetup paperSize="9"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0"/>
  <sheetViews>
    <sheetView topLeftCell="A7" workbookViewId="0">
      <selection activeCell="A7" sqref="A1:XFD1048576"/>
    </sheetView>
  </sheetViews>
  <sheetFormatPr defaultRowHeight="14.5" x14ac:dyDescent="0.35"/>
  <cols>
    <col min="1" max="1" width="5" customWidth="1"/>
    <col min="2" max="2" width="25.1796875" customWidth="1"/>
    <col min="3" max="3" width="16" customWidth="1"/>
    <col min="4" max="4" width="11.453125" customWidth="1"/>
    <col min="5" max="5" width="15" customWidth="1"/>
    <col min="6" max="6" width="12.26953125" customWidth="1"/>
    <col min="7" max="7" width="12.81640625" customWidth="1"/>
    <col min="8" max="8" width="13.7265625" customWidth="1"/>
    <col min="9" max="9" width="9.81640625" customWidth="1"/>
    <col min="10" max="10" width="16.54296875" customWidth="1"/>
  </cols>
  <sheetData>
    <row r="1" spans="1:9" x14ac:dyDescent="0.35">
      <c r="I1" s="1" t="s">
        <v>16</v>
      </c>
    </row>
    <row r="2" spans="1:9" x14ac:dyDescent="0.35">
      <c r="I2" s="1" t="s">
        <v>12</v>
      </c>
    </row>
    <row r="3" spans="1:9" x14ac:dyDescent="0.35">
      <c r="I3" s="1" t="s">
        <v>17</v>
      </c>
    </row>
    <row r="4" spans="1:9" x14ac:dyDescent="0.35">
      <c r="I4" s="1" t="s">
        <v>13</v>
      </c>
    </row>
    <row r="5" spans="1:9" x14ac:dyDescent="0.35">
      <c r="A5" s="236"/>
    </row>
    <row r="6" spans="1:9" x14ac:dyDescent="0.35">
      <c r="A6" s="481" t="s">
        <v>18</v>
      </c>
      <c r="B6" s="482"/>
      <c r="C6" s="482"/>
      <c r="D6" s="482"/>
      <c r="E6" s="482"/>
      <c r="F6" s="482"/>
      <c r="G6" s="482"/>
      <c r="H6" s="482"/>
      <c r="I6" s="482"/>
    </row>
    <row r="7" spans="1:9" x14ac:dyDescent="0.35">
      <c r="A7" s="12" t="s">
        <v>19</v>
      </c>
    </row>
    <row r="8" spans="1:9" x14ac:dyDescent="0.35">
      <c r="A8" s="13" t="s">
        <v>20</v>
      </c>
    </row>
    <row r="9" spans="1:9" x14ac:dyDescent="0.35">
      <c r="A9" s="11"/>
    </row>
    <row r="10" spans="1:9" x14ac:dyDescent="0.35">
      <c r="A10" s="13"/>
      <c r="E10" s="13"/>
    </row>
    <row r="11" spans="1:9" x14ac:dyDescent="0.35">
      <c r="A11" s="11"/>
    </row>
    <row r="12" spans="1:9" x14ac:dyDescent="0.35">
      <c r="A12" s="13"/>
      <c r="D12" s="236" t="s">
        <v>21</v>
      </c>
      <c r="E12" s="231"/>
      <c r="F12" s="231"/>
    </row>
    <row r="13" spans="1:9" x14ac:dyDescent="0.35">
      <c r="A13" s="13"/>
      <c r="D13" s="236" t="s">
        <v>22</v>
      </c>
      <c r="E13" s="231"/>
      <c r="F13" s="231"/>
    </row>
    <row r="14" spans="1:9" x14ac:dyDescent="0.35">
      <c r="A14" s="13"/>
      <c r="D14" s="236" t="s">
        <v>23</v>
      </c>
      <c r="E14" s="231"/>
      <c r="F14" s="231"/>
    </row>
    <row r="15" spans="1:9" x14ac:dyDescent="0.35">
      <c r="A15" s="11"/>
    </row>
    <row r="16" spans="1:9" x14ac:dyDescent="0.35">
      <c r="A16" s="15" t="s">
        <v>24</v>
      </c>
    </row>
    <row r="17" spans="1:10" hidden="1" x14ac:dyDescent="0.35">
      <c r="A17" s="11"/>
    </row>
    <row r="18" spans="1:10" hidden="1" x14ac:dyDescent="0.35">
      <c r="A18" s="13" t="s">
        <v>78</v>
      </c>
    </row>
    <row r="19" spans="1:10" hidden="1" x14ac:dyDescent="0.35">
      <c r="A19" s="13" t="s">
        <v>79</v>
      </c>
    </row>
    <row r="20" spans="1:10" hidden="1" x14ac:dyDescent="0.35">
      <c r="A20" s="11"/>
    </row>
    <row r="21" spans="1:10" hidden="1" x14ac:dyDescent="0.35">
      <c r="A21" s="483" t="s">
        <v>27</v>
      </c>
      <c r="B21" s="484"/>
      <c r="C21" s="484"/>
      <c r="D21" s="484"/>
      <c r="E21" s="484"/>
      <c r="F21" s="484"/>
      <c r="G21" s="484"/>
      <c r="H21" s="484"/>
      <c r="I21" s="484"/>
      <c r="J21" s="484"/>
    </row>
    <row r="22" spans="1:10" hidden="1" x14ac:dyDescent="0.35">
      <c r="A22" s="11"/>
    </row>
    <row r="23" spans="1:10" ht="25.5" hidden="1" customHeight="1" x14ac:dyDescent="0.35">
      <c r="A23" s="485" t="s">
        <v>28</v>
      </c>
      <c r="B23" s="485" t="s">
        <v>29</v>
      </c>
      <c r="C23" s="485" t="s">
        <v>30</v>
      </c>
      <c r="D23" s="485" t="s">
        <v>31</v>
      </c>
      <c r="E23" s="485"/>
      <c r="F23" s="485"/>
      <c r="G23" s="485"/>
      <c r="H23" s="485" t="s">
        <v>32</v>
      </c>
      <c r="I23" s="485" t="s">
        <v>33</v>
      </c>
      <c r="J23" s="485" t="s">
        <v>34</v>
      </c>
    </row>
    <row r="24" spans="1:10" hidden="1" x14ac:dyDescent="0.35">
      <c r="A24" s="485"/>
      <c r="B24" s="485"/>
      <c r="C24" s="485"/>
      <c r="D24" s="485" t="s">
        <v>7</v>
      </c>
      <c r="E24" s="485" t="s">
        <v>5</v>
      </c>
      <c r="F24" s="485"/>
      <c r="G24" s="485"/>
      <c r="H24" s="485"/>
      <c r="I24" s="485"/>
      <c r="J24" s="485"/>
    </row>
    <row r="25" spans="1:10" ht="57" hidden="1" customHeight="1" x14ac:dyDescent="0.35">
      <c r="A25" s="485"/>
      <c r="B25" s="485"/>
      <c r="C25" s="485"/>
      <c r="D25" s="485"/>
      <c r="E25" s="232" t="s">
        <v>35</v>
      </c>
      <c r="F25" s="232" t="s">
        <v>36</v>
      </c>
      <c r="G25" s="232" t="s">
        <v>37</v>
      </c>
      <c r="H25" s="485"/>
      <c r="I25" s="485"/>
      <c r="J25" s="485"/>
    </row>
    <row r="26" spans="1:10" hidden="1" x14ac:dyDescent="0.35">
      <c r="A26" s="232">
        <v>1</v>
      </c>
      <c r="B26" s="232">
        <v>2</v>
      </c>
      <c r="C26" s="232">
        <v>3</v>
      </c>
      <c r="D26" s="232">
        <v>4</v>
      </c>
      <c r="E26" s="232">
        <v>5</v>
      </c>
      <c r="F26" s="232">
        <v>6</v>
      </c>
      <c r="G26" s="232">
        <v>7</v>
      </c>
      <c r="H26" s="232">
        <v>8</v>
      </c>
      <c r="I26" s="232">
        <v>9</v>
      </c>
      <c r="J26" s="232">
        <v>10</v>
      </c>
    </row>
    <row r="27" spans="1:10" hidden="1" x14ac:dyDescent="0.35">
      <c r="A27" s="234"/>
      <c r="B27" s="234"/>
      <c r="C27" s="234"/>
      <c r="D27" s="234"/>
      <c r="E27" s="234"/>
      <c r="F27" s="234"/>
      <c r="G27" s="234"/>
      <c r="H27" s="234"/>
      <c r="I27" s="234"/>
      <c r="J27" s="234"/>
    </row>
    <row r="28" spans="1:10" hidden="1" x14ac:dyDescent="0.35">
      <c r="A28" s="234"/>
      <c r="B28" s="234"/>
      <c r="C28" s="234"/>
      <c r="D28" s="234"/>
      <c r="E28" s="234"/>
      <c r="F28" s="234"/>
      <c r="G28" s="234"/>
      <c r="H28" s="234"/>
      <c r="I28" s="234"/>
      <c r="J28" s="234"/>
    </row>
    <row r="29" spans="1:10" hidden="1" x14ac:dyDescent="0.35">
      <c r="A29" s="234"/>
      <c r="B29" s="234"/>
      <c r="C29" s="234"/>
      <c r="D29" s="234"/>
      <c r="E29" s="234"/>
      <c r="F29" s="234"/>
      <c r="G29" s="234"/>
      <c r="H29" s="234"/>
      <c r="I29" s="234"/>
      <c r="J29" s="234"/>
    </row>
    <row r="30" spans="1:10" hidden="1" x14ac:dyDescent="0.35">
      <c r="A30" s="488" t="s">
        <v>42</v>
      </c>
      <c r="B30" s="488"/>
      <c r="C30" s="234" t="s">
        <v>15</v>
      </c>
      <c r="D30" s="234"/>
      <c r="E30" s="234" t="s">
        <v>15</v>
      </c>
      <c r="F30" s="234" t="s">
        <v>15</v>
      </c>
      <c r="G30" s="234" t="s">
        <v>15</v>
      </c>
      <c r="H30" s="18" t="s">
        <v>15</v>
      </c>
      <c r="I30" s="234" t="s">
        <v>15</v>
      </c>
      <c r="J30" s="234"/>
    </row>
    <row r="31" spans="1:10" hidden="1" x14ac:dyDescent="0.35">
      <c r="A31" s="11"/>
    </row>
    <row r="32" spans="1:10" hidden="1" x14ac:dyDescent="0.35">
      <c r="A32" s="489" t="s">
        <v>43</v>
      </c>
      <c r="B32" s="490"/>
      <c r="C32" s="490"/>
      <c r="D32" s="490"/>
      <c r="E32" s="490"/>
      <c r="F32" s="490"/>
      <c r="G32" s="490"/>
      <c r="H32" s="490"/>
      <c r="I32" s="490"/>
      <c r="J32" s="490"/>
    </row>
    <row r="33" spans="1:10" hidden="1" x14ac:dyDescent="0.35">
      <c r="A33" s="11"/>
    </row>
    <row r="34" spans="1:10" ht="50" hidden="1" x14ac:dyDescent="0.35">
      <c r="A34" s="232" t="s">
        <v>28</v>
      </c>
      <c r="B34" s="232" t="s">
        <v>44</v>
      </c>
      <c r="C34" s="232" t="s">
        <v>45</v>
      </c>
      <c r="D34" s="232" t="s">
        <v>46</v>
      </c>
      <c r="E34" s="232" t="s">
        <v>47</v>
      </c>
      <c r="F34" s="232" t="s">
        <v>48</v>
      </c>
    </row>
    <row r="35" spans="1:10" hidden="1" x14ac:dyDescent="0.35">
      <c r="A35" s="232">
        <v>1</v>
      </c>
      <c r="B35" s="232">
        <v>2</v>
      </c>
      <c r="C35" s="232">
        <v>3</v>
      </c>
      <c r="D35" s="232">
        <v>4</v>
      </c>
      <c r="E35" s="232">
        <v>5</v>
      </c>
      <c r="F35" s="232">
        <v>6</v>
      </c>
    </row>
    <row r="36" spans="1:10" hidden="1" x14ac:dyDescent="0.35">
      <c r="A36" s="234"/>
      <c r="B36" s="234"/>
      <c r="C36" s="234"/>
      <c r="D36" s="234"/>
      <c r="E36" s="234"/>
      <c r="F36" s="234"/>
    </row>
    <row r="37" spans="1:10" hidden="1" x14ac:dyDescent="0.35">
      <c r="A37" s="234"/>
      <c r="B37" s="234"/>
      <c r="C37" s="234"/>
      <c r="D37" s="234"/>
      <c r="E37" s="234"/>
      <c r="F37" s="234"/>
    </row>
    <row r="38" spans="1:10" hidden="1" x14ac:dyDescent="0.35">
      <c r="A38" s="234"/>
      <c r="B38" s="233" t="s">
        <v>42</v>
      </c>
      <c r="C38" s="232" t="s">
        <v>15</v>
      </c>
      <c r="D38" s="232" t="s">
        <v>15</v>
      </c>
      <c r="E38" s="232" t="s">
        <v>15</v>
      </c>
      <c r="F38" s="234"/>
    </row>
    <row r="39" spans="1:10" hidden="1" x14ac:dyDescent="0.35">
      <c r="A39" s="11"/>
    </row>
    <row r="40" spans="1:10" hidden="1" x14ac:dyDescent="0.35">
      <c r="A40" s="483" t="s">
        <v>49</v>
      </c>
      <c r="B40" s="484"/>
      <c r="C40" s="484"/>
      <c r="D40" s="484"/>
      <c r="E40" s="484"/>
      <c r="F40" s="484"/>
      <c r="G40" s="484"/>
      <c r="H40" s="484"/>
      <c r="I40" s="484"/>
      <c r="J40" s="484"/>
    </row>
    <row r="41" spans="1:10" hidden="1" x14ac:dyDescent="0.35">
      <c r="A41" s="13"/>
    </row>
    <row r="42" spans="1:10" hidden="1" x14ac:dyDescent="0.35">
      <c r="A42" s="11"/>
    </row>
    <row r="43" spans="1:10" ht="62.5" hidden="1" x14ac:dyDescent="0.35">
      <c r="A43" s="232" t="s">
        <v>28</v>
      </c>
      <c r="B43" s="232" t="s">
        <v>44</v>
      </c>
      <c r="C43" s="232" t="s">
        <v>50</v>
      </c>
      <c r="D43" s="232" t="s">
        <v>51</v>
      </c>
      <c r="E43" s="232" t="s">
        <v>52</v>
      </c>
      <c r="F43" s="232" t="s">
        <v>48</v>
      </c>
    </row>
    <row r="44" spans="1:10" hidden="1" x14ac:dyDescent="0.35">
      <c r="A44" s="232">
        <v>1</v>
      </c>
      <c r="B44" s="232">
        <v>2</v>
      </c>
      <c r="C44" s="232">
        <v>3</v>
      </c>
      <c r="D44" s="232">
        <v>4</v>
      </c>
      <c r="E44" s="232">
        <v>5</v>
      </c>
      <c r="F44" s="232">
        <v>6</v>
      </c>
    </row>
    <row r="45" spans="1:10" hidden="1" x14ac:dyDescent="0.35">
      <c r="A45" s="234"/>
      <c r="B45" s="234"/>
      <c r="C45" s="234"/>
      <c r="D45" s="234"/>
      <c r="E45" s="234"/>
      <c r="F45" s="234"/>
    </row>
    <row r="46" spans="1:10" hidden="1" x14ac:dyDescent="0.35">
      <c r="A46" s="234"/>
      <c r="B46" s="234"/>
      <c r="C46" s="234"/>
      <c r="D46" s="234"/>
      <c r="E46" s="234"/>
      <c r="F46" s="234"/>
    </row>
    <row r="47" spans="1:10" hidden="1" x14ac:dyDescent="0.35">
      <c r="A47" s="234"/>
      <c r="B47" s="233" t="s">
        <v>42</v>
      </c>
      <c r="C47" s="232" t="s">
        <v>15</v>
      </c>
      <c r="D47" s="232" t="s">
        <v>15</v>
      </c>
      <c r="E47" s="232" t="s">
        <v>15</v>
      </c>
      <c r="F47" s="234"/>
    </row>
    <row r="48" spans="1:10" hidden="1" x14ac:dyDescent="0.35">
      <c r="A48" s="11"/>
    </row>
    <row r="49" spans="1:10" ht="33.75" hidden="1" customHeight="1" x14ac:dyDescent="0.35">
      <c r="A49" s="489" t="s">
        <v>53</v>
      </c>
      <c r="B49" s="490"/>
      <c r="C49" s="490"/>
      <c r="D49" s="490"/>
      <c r="E49" s="490"/>
      <c r="F49" s="490"/>
      <c r="G49" s="490"/>
      <c r="H49" s="490"/>
      <c r="I49" s="490"/>
      <c r="J49" s="490"/>
    </row>
    <row r="50" spans="1:10" hidden="1" x14ac:dyDescent="0.35">
      <c r="A50" s="11"/>
    </row>
    <row r="51" spans="1:10" ht="54" hidden="1" customHeight="1" x14ac:dyDescent="0.35">
      <c r="A51" s="232" t="s">
        <v>28</v>
      </c>
      <c r="B51" s="232" t="s">
        <v>54</v>
      </c>
      <c r="C51" s="232" t="s">
        <v>55</v>
      </c>
      <c r="D51" s="232" t="s">
        <v>56</v>
      </c>
    </row>
    <row r="52" spans="1:10" hidden="1" x14ac:dyDescent="0.35">
      <c r="A52" s="232">
        <v>1</v>
      </c>
      <c r="B52" s="232">
        <v>2</v>
      </c>
      <c r="C52" s="232">
        <v>3</v>
      </c>
      <c r="D52" s="232">
        <v>4</v>
      </c>
    </row>
    <row r="53" spans="1:10" ht="59.25" hidden="1" customHeight="1" x14ac:dyDescent="0.35">
      <c r="A53" s="232">
        <v>1</v>
      </c>
      <c r="B53" s="234" t="s">
        <v>57</v>
      </c>
      <c r="C53" s="232" t="s">
        <v>15</v>
      </c>
      <c r="D53" s="234"/>
    </row>
    <row r="54" spans="1:10" hidden="1" x14ac:dyDescent="0.35">
      <c r="A54" s="485" t="s">
        <v>58</v>
      </c>
      <c r="B54" s="18" t="s">
        <v>5</v>
      </c>
      <c r="C54" s="492"/>
      <c r="D54" s="492"/>
    </row>
    <row r="55" spans="1:10" ht="17.25" hidden="1" customHeight="1" x14ac:dyDescent="0.35">
      <c r="A55" s="485"/>
      <c r="B55" s="18" t="s">
        <v>59</v>
      </c>
      <c r="C55" s="492"/>
      <c r="D55" s="492"/>
    </row>
    <row r="56" spans="1:10" ht="18.75" hidden="1" customHeight="1" x14ac:dyDescent="0.35">
      <c r="A56" s="232" t="s">
        <v>60</v>
      </c>
      <c r="B56" s="234" t="s">
        <v>61</v>
      </c>
      <c r="C56" s="234"/>
      <c r="D56" s="234"/>
    </row>
    <row r="57" spans="1:10" ht="63" hidden="1" customHeight="1" x14ac:dyDescent="0.35">
      <c r="A57" s="232" t="s">
        <v>62</v>
      </c>
      <c r="B57" s="234" t="s">
        <v>63</v>
      </c>
      <c r="C57" s="234"/>
      <c r="D57" s="234"/>
    </row>
    <row r="58" spans="1:10" ht="57" hidden="1" customHeight="1" x14ac:dyDescent="0.35">
      <c r="A58" s="232">
        <v>2</v>
      </c>
      <c r="B58" s="234" t="s">
        <v>64</v>
      </c>
      <c r="C58" s="232" t="s">
        <v>15</v>
      </c>
      <c r="D58" s="234"/>
    </row>
    <row r="59" spans="1:10" hidden="1" x14ac:dyDescent="0.35">
      <c r="A59" s="485" t="s">
        <v>65</v>
      </c>
      <c r="B59" s="234" t="s">
        <v>5</v>
      </c>
      <c r="C59" s="492"/>
      <c r="D59" s="492"/>
    </row>
    <row r="60" spans="1:10" ht="79.5" hidden="1" customHeight="1" x14ac:dyDescent="0.35">
      <c r="A60" s="485"/>
      <c r="B60" s="234" t="s">
        <v>66</v>
      </c>
      <c r="C60" s="492"/>
      <c r="D60" s="492"/>
    </row>
    <row r="61" spans="1:10" ht="74.25" hidden="1" customHeight="1" x14ac:dyDescent="0.35">
      <c r="A61" s="232" t="s">
        <v>67</v>
      </c>
      <c r="B61" s="234" t="s">
        <v>68</v>
      </c>
      <c r="C61" s="234"/>
      <c r="D61" s="234"/>
    </row>
    <row r="62" spans="1:10" ht="78.75" hidden="1" customHeight="1" x14ac:dyDescent="0.35">
      <c r="A62" s="232" t="s">
        <v>69</v>
      </c>
      <c r="B62" s="234" t="s">
        <v>70</v>
      </c>
      <c r="C62" s="234"/>
      <c r="D62" s="234"/>
    </row>
    <row r="63" spans="1:10" ht="111.75" hidden="1" customHeight="1" x14ac:dyDescent="0.35">
      <c r="A63" s="232" t="s">
        <v>71</v>
      </c>
      <c r="B63" s="4" t="s">
        <v>72</v>
      </c>
      <c r="C63" s="234"/>
      <c r="D63" s="234"/>
    </row>
    <row r="64" spans="1:10" ht="105.75" hidden="1" customHeight="1" x14ac:dyDescent="0.35">
      <c r="A64" s="232" t="s">
        <v>73</v>
      </c>
      <c r="B64" s="4" t="s">
        <v>72</v>
      </c>
      <c r="C64" s="234"/>
      <c r="D64" s="234"/>
    </row>
    <row r="65" spans="1:10" ht="72.75" hidden="1" customHeight="1" x14ac:dyDescent="0.35">
      <c r="A65" s="232">
        <v>3</v>
      </c>
      <c r="B65" s="234" t="s">
        <v>74</v>
      </c>
      <c r="C65" s="234"/>
      <c r="D65" s="234"/>
    </row>
    <row r="66" spans="1:10" hidden="1" x14ac:dyDescent="0.35">
      <c r="A66" s="234"/>
      <c r="B66" s="233" t="s">
        <v>42</v>
      </c>
      <c r="C66" s="232" t="s">
        <v>15</v>
      </c>
      <c r="D66" s="234"/>
    </row>
    <row r="67" spans="1:10" hidden="1" x14ac:dyDescent="0.35">
      <c r="A67" s="11"/>
    </row>
    <row r="68" spans="1:10" hidden="1" x14ac:dyDescent="0.35">
      <c r="A68" s="22" t="s">
        <v>75</v>
      </c>
    </row>
    <row r="69" spans="1:10" ht="48" hidden="1" customHeight="1" x14ac:dyDescent="0.35">
      <c r="A69" s="494" t="s">
        <v>76</v>
      </c>
      <c r="B69" s="495"/>
      <c r="C69" s="495"/>
      <c r="D69" s="495"/>
      <c r="E69" s="495"/>
      <c r="F69" s="495"/>
      <c r="G69" s="495"/>
      <c r="H69" s="495"/>
      <c r="I69" s="495"/>
      <c r="J69" s="495"/>
    </row>
    <row r="70" spans="1:10" hidden="1" x14ac:dyDescent="0.35">
      <c r="A70" s="11"/>
    </row>
    <row r="71" spans="1:10" hidden="1" x14ac:dyDescent="0.35">
      <c r="A71" s="496" t="s">
        <v>77</v>
      </c>
      <c r="B71" s="497"/>
      <c r="C71" s="497"/>
      <c r="D71" s="497"/>
      <c r="E71" s="497"/>
      <c r="F71" s="497"/>
      <c r="G71" s="497"/>
      <c r="H71" s="497"/>
      <c r="I71" s="497"/>
      <c r="J71" s="497"/>
    </row>
    <row r="72" spans="1:10" hidden="1" x14ac:dyDescent="0.35">
      <c r="A72" s="11"/>
    </row>
    <row r="73" spans="1:10" hidden="1" x14ac:dyDescent="0.35">
      <c r="A73" s="13" t="s">
        <v>78</v>
      </c>
    </row>
    <row r="74" spans="1:10" hidden="1" x14ac:dyDescent="0.35">
      <c r="A74" s="13" t="s">
        <v>79</v>
      </c>
    </row>
    <row r="75" spans="1:10" hidden="1" x14ac:dyDescent="0.35">
      <c r="A75" s="11"/>
    </row>
    <row r="76" spans="1:10" ht="37.5" hidden="1" x14ac:dyDescent="0.35">
      <c r="A76" s="232" t="s">
        <v>28</v>
      </c>
      <c r="B76" s="232" t="s">
        <v>3</v>
      </c>
      <c r="C76" s="232" t="s">
        <v>80</v>
      </c>
      <c r="D76" s="232" t="s">
        <v>81</v>
      </c>
      <c r="E76" s="232" t="s">
        <v>82</v>
      </c>
    </row>
    <row r="77" spans="1:10" hidden="1" x14ac:dyDescent="0.35">
      <c r="A77" s="232">
        <v>1</v>
      </c>
      <c r="B77" s="232">
        <v>2</v>
      </c>
      <c r="C77" s="232">
        <v>3</v>
      </c>
      <c r="D77" s="232">
        <v>4</v>
      </c>
      <c r="E77" s="232">
        <v>5</v>
      </c>
    </row>
    <row r="78" spans="1:10" hidden="1" x14ac:dyDescent="0.35">
      <c r="A78" s="234"/>
      <c r="B78" s="234"/>
      <c r="C78" s="234"/>
      <c r="D78" s="234"/>
      <c r="E78" s="234"/>
    </row>
    <row r="79" spans="1:10" hidden="1" x14ac:dyDescent="0.35">
      <c r="A79" s="234"/>
      <c r="B79" s="234"/>
      <c r="C79" s="234"/>
      <c r="D79" s="234"/>
      <c r="E79" s="234"/>
    </row>
    <row r="80" spans="1:10" hidden="1" x14ac:dyDescent="0.35">
      <c r="A80" s="234"/>
      <c r="B80" s="233" t="s">
        <v>42</v>
      </c>
      <c r="C80" s="232" t="s">
        <v>15</v>
      </c>
      <c r="D80" s="232" t="s">
        <v>15</v>
      </c>
      <c r="E80" s="234"/>
    </row>
    <row r="81" spans="1:10" hidden="1" x14ac:dyDescent="0.35">
      <c r="A81" s="11"/>
    </row>
    <row r="82" spans="1:10" hidden="1" x14ac:dyDescent="0.35">
      <c r="A82" s="486" t="s">
        <v>83</v>
      </c>
      <c r="B82" s="487"/>
      <c r="C82" s="487"/>
      <c r="D82" s="487"/>
      <c r="E82" s="487"/>
      <c r="F82" s="487"/>
      <c r="G82" s="487"/>
      <c r="H82" s="487"/>
      <c r="I82" s="487"/>
      <c r="J82" s="487"/>
    </row>
    <row r="83" spans="1:10" hidden="1" x14ac:dyDescent="0.35">
      <c r="A83" s="13"/>
    </row>
    <row r="84" spans="1:10" hidden="1" x14ac:dyDescent="0.35">
      <c r="A84" s="11"/>
    </row>
    <row r="85" spans="1:10" hidden="1" x14ac:dyDescent="0.35">
      <c r="A85" s="13" t="s">
        <v>78</v>
      </c>
    </row>
    <row r="86" spans="1:10" hidden="1" x14ac:dyDescent="0.35">
      <c r="A86" s="13" t="s">
        <v>79</v>
      </c>
    </row>
    <row r="87" spans="1:10" hidden="1" x14ac:dyDescent="0.35">
      <c r="A87" s="11"/>
    </row>
    <row r="88" spans="1:10" ht="75" hidden="1" x14ac:dyDescent="0.35">
      <c r="A88" s="232" t="s">
        <v>28</v>
      </c>
      <c r="B88" s="232" t="s">
        <v>44</v>
      </c>
      <c r="C88" s="232" t="s">
        <v>84</v>
      </c>
      <c r="D88" s="232" t="s">
        <v>85</v>
      </c>
      <c r="E88" s="232" t="s">
        <v>86</v>
      </c>
    </row>
    <row r="89" spans="1:10" hidden="1" x14ac:dyDescent="0.35">
      <c r="A89" s="232">
        <v>1</v>
      </c>
      <c r="B89" s="232">
        <v>2</v>
      </c>
      <c r="C89" s="232">
        <v>3</v>
      </c>
      <c r="D89" s="232">
        <v>4</v>
      </c>
      <c r="E89" s="232">
        <v>5</v>
      </c>
    </row>
    <row r="90" spans="1:10" hidden="1" x14ac:dyDescent="0.35">
      <c r="A90" s="234"/>
      <c r="B90" s="234"/>
      <c r="C90" s="234"/>
      <c r="D90" s="234"/>
      <c r="E90" s="234"/>
    </row>
    <row r="91" spans="1:10" hidden="1" x14ac:dyDescent="0.35">
      <c r="A91" s="234"/>
      <c r="B91" s="234"/>
      <c r="C91" s="234"/>
      <c r="D91" s="234"/>
      <c r="E91" s="234"/>
    </row>
    <row r="92" spans="1:10" hidden="1" x14ac:dyDescent="0.35">
      <c r="A92" s="234"/>
      <c r="B92" s="233" t="s">
        <v>42</v>
      </c>
      <c r="C92" s="234"/>
      <c r="D92" s="232" t="s">
        <v>15</v>
      </c>
      <c r="E92" s="234"/>
    </row>
    <row r="93" spans="1:10" hidden="1" x14ac:dyDescent="0.35">
      <c r="A93" s="11"/>
    </row>
    <row r="94" spans="1:10" hidden="1" x14ac:dyDescent="0.35">
      <c r="A94" s="496" t="s">
        <v>87</v>
      </c>
      <c r="B94" s="497"/>
      <c r="C94" s="497"/>
      <c r="D94" s="497"/>
      <c r="E94" s="497"/>
      <c r="F94" s="497"/>
      <c r="G94" s="497"/>
      <c r="H94" s="497"/>
      <c r="I94" s="497"/>
      <c r="J94" s="497"/>
    </row>
    <row r="95" spans="1:10" hidden="1" x14ac:dyDescent="0.35">
      <c r="A95" s="13"/>
    </row>
    <row r="96" spans="1:10" hidden="1" x14ac:dyDescent="0.35">
      <c r="A96" s="11"/>
    </row>
    <row r="97" spans="1:10" hidden="1" x14ac:dyDescent="0.35">
      <c r="A97" s="22" t="s">
        <v>78</v>
      </c>
    </row>
    <row r="98" spans="1:10" hidden="1" x14ac:dyDescent="0.35">
      <c r="A98" s="13" t="s">
        <v>79</v>
      </c>
    </row>
    <row r="99" spans="1:10" hidden="1" x14ac:dyDescent="0.35">
      <c r="A99" s="11"/>
    </row>
    <row r="100" spans="1:10" ht="37.5" hidden="1" x14ac:dyDescent="0.35">
      <c r="A100" s="232" t="s">
        <v>28</v>
      </c>
      <c r="B100" s="232" t="s">
        <v>3</v>
      </c>
      <c r="C100" s="232" t="s">
        <v>80</v>
      </c>
      <c r="D100" s="232" t="s">
        <v>81</v>
      </c>
      <c r="E100" s="232" t="s">
        <v>82</v>
      </c>
    </row>
    <row r="101" spans="1:10" hidden="1" x14ac:dyDescent="0.35">
      <c r="A101" s="232">
        <v>1</v>
      </c>
      <c r="B101" s="232">
        <v>2</v>
      </c>
      <c r="C101" s="232">
        <v>3</v>
      </c>
      <c r="D101" s="232">
        <v>4</v>
      </c>
      <c r="E101" s="232">
        <v>5</v>
      </c>
    </row>
    <row r="102" spans="1:10" hidden="1" x14ac:dyDescent="0.35">
      <c r="A102" s="234"/>
      <c r="B102" s="234"/>
      <c r="C102" s="234"/>
      <c r="D102" s="234"/>
      <c r="E102" s="234"/>
    </row>
    <row r="103" spans="1:10" hidden="1" x14ac:dyDescent="0.35">
      <c r="A103" s="234"/>
      <c r="B103" s="234"/>
      <c r="C103" s="234"/>
      <c r="D103" s="234"/>
      <c r="E103" s="234"/>
    </row>
    <row r="104" spans="1:10" hidden="1" x14ac:dyDescent="0.35">
      <c r="A104" s="234"/>
      <c r="B104" s="233" t="s">
        <v>42</v>
      </c>
      <c r="C104" s="232" t="s">
        <v>15</v>
      </c>
      <c r="D104" s="232" t="s">
        <v>15</v>
      </c>
      <c r="E104" s="234"/>
    </row>
    <row r="105" spans="1:10" hidden="1" x14ac:dyDescent="0.35">
      <c r="A105" s="11"/>
    </row>
    <row r="106" spans="1:10" hidden="1" x14ac:dyDescent="0.35">
      <c r="A106" s="486" t="s">
        <v>88</v>
      </c>
      <c r="B106" s="487"/>
      <c r="C106" s="487"/>
      <c r="D106" s="487"/>
      <c r="E106" s="487"/>
      <c r="F106" s="487"/>
      <c r="G106" s="487"/>
      <c r="H106" s="487"/>
      <c r="I106" s="487"/>
      <c r="J106" s="487"/>
    </row>
    <row r="107" spans="1:10" hidden="1" x14ac:dyDescent="0.35">
      <c r="A107" s="13"/>
    </row>
    <row r="108" spans="1:10" hidden="1" x14ac:dyDescent="0.35">
      <c r="A108" s="11"/>
    </row>
    <row r="109" spans="1:10" hidden="1" x14ac:dyDescent="0.35">
      <c r="A109" s="13" t="s">
        <v>78</v>
      </c>
    </row>
    <row r="110" spans="1:10" hidden="1" x14ac:dyDescent="0.35">
      <c r="A110" s="13" t="s">
        <v>79</v>
      </c>
    </row>
    <row r="111" spans="1:10" hidden="1" x14ac:dyDescent="0.35">
      <c r="A111" s="11"/>
    </row>
    <row r="112" spans="1:10" ht="37.5" hidden="1" x14ac:dyDescent="0.35">
      <c r="A112" s="232" t="s">
        <v>28</v>
      </c>
      <c r="B112" s="232" t="s">
        <v>3</v>
      </c>
      <c r="C112" s="232" t="s">
        <v>80</v>
      </c>
      <c r="D112" s="232" t="s">
        <v>81</v>
      </c>
      <c r="E112" s="232" t="s">
        <v>82</v>
      </c>
    </row>
    <row r="113" spans="1:10" hidden="1" x14ac:dyDescent="0.35">
      <c r="A113" s="232">
        <v>1</v>
      </c>
      <c r="B113" s="232">
        <v>2</v>
      </c>
      <c r="C113" s="232">
        <v>3</v>
      </c>
      <c r="D113" s="232">
        <v>4</v>
      </c>
      <c r="E113" s="232">
        <v>5</v>
      </c>
    </row>
    <row r="114" spans="1:10" hidden="1" x14ac:dyDescent="0.35">
      <c r="A114" s="234"/>
      <c r="B114" s="234"/>
      <c r="C114" s="234"/>
      <c r="D114" s="234"/>
      <c r="E114" s="234"/>
    </row>
    <row r="115" spans="1:10" hidden="1" x14ac:dyDescent="0.35">
      <c r="A115" s="234"/>
      <c r="B115" s="234"/>
      <c r="C115" s="234"/>
      <c r="D115" s="234"/>
      <c r="E115" s="234"/>
    </row>
    <row r="116" spans="1:10" hidden="1" x14ac:dyDescent="0.35">
      <c r="A116" s="234"/>
      <c r="B116" s="233" t="s">
        <v>42</v>
      </c>
      <c r="C116" s="232" t="s">
        <v>15</v>
      </c>
      <c r="D116" s="232" t="s">
        <v>15</v>
      </c>
      <c r="E116" s="234"/>
    </row>
    <row r="117" spans="1:10" x14ac:dyDescent="0.35">
      <c r="A117" s="11"/>
    </row>
    <row r="118" spans="1:10" x14ac:dyDescent="0.35">
      <c r="A118" s="496" t="s">
        <v>89</v>
      </c>
      <c r="B118" s="497"/>
      <c r="C118" s="497"/>
      <c r="D118" s="497"/>
      <c r="E118" s="497"/>
      <c r="F118" s="497"/>
      <c r="G118" s="497"/>
      <c r="H118" s="497"/>
      <c r="I118" s="497"/>
      <c r="J118" s="497"/>
    </row>
    <row r="119" spans="1:10" x14ac:dyDescent="0.35">
      <c r="A119" s="13"/>
    </row>
    <row r="120" spans="1:10" x14ac:dyDescent="0.35">
      <c r="A120" s="13" t="s">
        <v>122</v>
      </c>
    </row>
    <row r="121" spans="1:10" x14ac:dyDescent="0.35">
      <c r="A121" s="13" t="s">
        <v>123</v>
      </c>
    </row>
    <row r="122" spans="1:10" x14ac:dyDescent="0.35">
      <c r="A122" s="11"/>
    </row>
    <row r="123" spans="1:10" hidden="1" x14ac:dyDescent="0.35">
      <c r="A123" s="483" t="s">
        <v>90</v>
      </c>
      <c r="B123" s="482"/>
      <c r="C123" s="482"/>
      <c r="D123" s="482"/>
      <c r="E123" s="482"/>
      <c r="F123" s="482"/>
      <c r="G123" s="482"/>
      <c r="H123" s="482"/>
      <c r="I123" s="482"/>
      <c r="J123" s="482"/>
    </row>
    <row r="124" spans="1:10" hidden="1" x14ac:dyDescent="0.35">
      <c r="A124" s="11"/>
    </row>
    <row r="125" spans="1:10" ht="37.5" hidden="1" x14ac:dyDescent="0.35">
      <c r="A125" s="232" t="s">
        <v>28</v>
      </c>
      <c r="B125" s="232" t="s">
        <v>44</v>
      </c>
      <c r="C125" s="232" t="s">
        <v>91</v>
      </c>
      <c r="D125" s="232" t="s">
        <v>92</v>
      </c>
      <c r="E125" s="232" t="s">
        <v>93</v>
      </c>
      <c r="F125" s="232" t="s">
        <v>48</v>
      </c>
    </row>
    <row r="126" spans="1:10" hidden="1" x14ac:dyDescent="0.35">
      <c r="A126" s="232">
        <v>1</v>
      </c>
      <c r="B126" s="232">
        <v>2</v>
      </c>
      <c r="C126" s="232">
        <v>3</v>
      </c>
      <c r="D126" s="232">
        <v>4</v>
      </c>
      <c r="E126" s="232">
        <v>5</v>
      </c>
      <c r="F126" s="232">
        <v>6</v>
      </c>
    </row>
    <row r="127" spans="1:10" hidden="1" x14ac:dyDescent="0.35">
      <c r="A127" s="234"/>
      <c r="B127" s="234"/>
      <c r="C127" s="234"/>
      <c r="D127" s="234"/>
      <c r="E127" s="234"/>
      <c r="F127" s="234"/>
    </row>
    <row r="128" spans="1:10" hidden="1" x14ac:dyDescent="0.35">
      <c r="A128" s="234"/>
      <c r="B128" s="234"/>
      <c r="C128" s="234"/>
      <c r="D128" s="234"/>
      <c r="E128" s="234"/>
      <c r="F128" s="234"/>
    </row>
    <row r="129" spans="1:10" hidden="1" x14ac:dyDescent="0.35">
      <c r="A129" s="234"/>
      <c r="B129" s="233" t="s">
        <v>42</v>
      </c>
      <c r="C129" s="232" t="s">
        <v>15</v>
      </c>
      <c r="D129" s="232" t="s">
        <v>15</v>
      </c>
      <c r="E129" s="232" t="s">
        <v>15</v>
      </c>
      <c r="F129" s="234"/>
    </row>
    <row r="130" spans="1:10" hidden="1" x14ac:dyDescent="0.35">
      <c r="A130" s="11"/>
    </row>
    <row r="131" spans="1:10" hidden="1" x14ac:dyDescent="0.35">
      <c r="A131" s="483" t="s">
        <v>94</v>
      </c>
      <c r="B131" s="482"/>
      <c r="C131" s="482"/>
      <c r="D131" s="482"/>
      <c r="E131" s="482"/>
      <c r="F131" s="482"/>
      <c r="G131" s="482"/>
      <c r="H131" s="482"/>
      <c r="I131" s="482"/>
      <c r="J131" s="482"/>
    </row>
    <row r="132" spans="1:10" hidden="1" x14ac:dyDescent="0.35">
      <c r="A132" s="11"/>
    </row>
    <row r="133" spans="1:10" ht="37.5" hidden="1" x14ac:dyDescent="0.35">
      <c r="A133" s="232" t="s">
        <v>28</v>
      </c>
      <c r="B133" s="232" t="s">
        <v>44</v>
      </c>
      <c r="C133" s="232" t="s">
        <v>95</v>
      </c>
      <c r="D133" s="232" t="s">
        <v>96</v>
      </c>
      <c r="E133" s="232" t="s">
        <v>97</v>
      </c>
    </row>
    <row r="134" spans="1:10" hidden="1" x14ac:dyDescent="0.35">
      <c r="A134" s="232">
        <v>1</v>
      </c>
      <c r="B134" s="232">
        <v>2</v>
      </c>
      <c r="C134" s="232">
        <v>3</v>
      </c>
      <c r="D134" s="232">
        <v>4</v>
      </c>
      <c r="E134" s="232">
        <v>5</v>
      </c>
    </row>
    <row r="135" spans="1:10" hidden="1" x14ac:dyDescent="0.35">
      <c r="A135" s="234"/>
      <c r="B135" s="234"/>
      <c r="C135" s="234"/>
      <c r="D135" s="234"/>
      <c r="E135" s="234"/>
    </row>
    <row r="136" spans="1:10" hidden="1" x14ac:dyDescent="0.35">
      <c r="A136" s="234"/>
      <c r="B136" s="234"/>
      <c r="C136" s="234"/>
      <c r="D136" s="234"/>
      <c r="E136" s="234"/>
    </row>
    <row r="137" spans="1:10" hidden="1" x14ac:dyDescent="0.35">
      <c r="A137" s="234"/>
      <c r="B137" s="233" t="s">
        <v>42</v>
      </c>
      <c r="C137" s="234"/>
      <c r="D137" s="234"/>
      <c r="E137" s="234"/>
    </row>
    <row r="138" spans="1:10" hidden="1" x14ac:dyDescent="0.35">
      <c r="A138" s="11"/>
    </row>
    <row r="139" spans="1:10" hidden="1" x14ac:dyDescent="0.35">
      <c r="A139" s="483" t="s">
        <v>98</v>
      </c>
      <c r="B139" s="482"/>
      <c r="C139" s="482"/>
      <c r="D139" s="482"/>
      <c r="E139" s="482"/>
      <c r="F139" s="482"/>
      <c r="G139" s="482"/>
      <c r="H139" s="482"/>
      <c r="I139" s="482"/>
      <c r="J139" s="482"/>
    </row>
    <row r="140" spans="1:10" hidden="1" x14ac:dyDescent="0.35">
      <c r="A140" s="13"/>
    </row>
    <row r="141" spans="1:10" ht="37.5" hidden="1" x14ac:dyDescent="0.35">
      <c r="A141" s="232" t="s">
        <v>28</v>
      </c>
      <c r="B141" s="232" t="s">
        <v>3</v>
      </c>
      <c r="C141" s="232" t="s">
        <v>99</v>
      </c>
      <c r="D141" s="232" t="s">
        <v>100</v>
      </c>
      <c r="E141" s="232" t="s">
        <v>101</v>
      </c>
      <c r="F141" s="232" t="s">
        <v>48</v>
      </c>
    </row>
    <row r="142" spans="1:10" hidden="1" x14ac:dyDescent="0.35">
      <c r="A142" s="232">
        <v>1</v>
      </c>
      <c r="B142" s="232">
        <v>2</v>
      </c>
      <c r="C142" s="232">
        <v>3</v>
      </c>
      <c r="D142" s="232">
        <v>4</v>
      </c>
      <c r="E142" s="232">
        <v>5</v>
      </c>
      <c r="F142" s="232">
        <v>6</v>
      </c>
    </row>
    <row r="143" spans="1:10" hidden="1" x14ac:dyDescent="0.35">
      <c r="A143" s="234"/>
      <c r="B143" s="234"/>
      <c r="C143" s="234"/>
      <c r="D143" s="234"/>
      <c r="E143" s="234"/>
      <c r="F143" s="234"/>
    </row>
    <row r="144" spans="1:10" hidden="1" x14ac:dyDescent="0.35">
      <c r="A144" s="234"/>
      <c r="B144" s="234"/>
      <c r="C144" s="234"/>
      <c r="D144" s="234"/>
      <c r="E144" s="234"/>
      <c r="F144" s="234"/>
    </row>
    <row r="145" spans="1:10" hidden="1" x14ac:dyDescent="0.35">
      <c r="A145" s="234"/>
      <c r="B145" s="233" t="s">
        <v>42</v>
      </c>
      <c r="C145" s="232" t="s">
        <v>15</v>
      </c>
      <c r="D145" s="232" t="s">
        <v>15</v>
      </c>
      <c r="E145" s="232" t="s">
        <v>15</v>
      </c>
      <c r="F145" s="234"/>
    </row>
    <row r="146" spans="1:10" hidden="1" x14ac:dyDescent="0.35">
      <c r="A146" s="11"/>
    </row>
    <row r="147" spans="1:10" hidden="1" x14ac:dyDescent="0.35">
      <c r="A147" s="483" t="s">
        <v>102</v>
      </c>
      <c r="B147" s="482"/>
      <c r="C147" s="482"/>
      <c r="D147" s="482"/>
      <c r="E147" s="482"/>
      <c r="F147" s="482"/>
      <c r="G147" s="482"/>
      <c r="H147" s="482"/>
      <c r="I147" s="482"/>
      <c r="J147" s="482"/>
    </row>
    <row r="148" spans="1:10" hidden="1" x14ac:dyDescent="0.35">
      <c r="A148" s="11"/>
    </row>
    <row r="149" spans="1:10" ht="37.5" hidden="1" x14ac:dyDescent="0.35">
      <c r="A149" s="232" t="s">
        <v>28</v>
      </c>
      <c r="B149" s="232" t="s">
        <v>3</v>
      </c>
      <c r="C149" s="232" t="s">
        <v>103</v>
      </c>
      <c r="D149" s="232" t="s">
        <v>104</v>
      </c>
      <c r="E149" s="232" t="s">
        <v>105</v>
      </c>
    </row>
    <row r="150" spans="1:10" hidden="1" x14ac:dyDescent="0.35">
      <c r="A150" s="232">
        <v>1</v>
      </c>
      <c r="B150" s="232">
        <v>2</v>
      </c>
      <c r="C150" s="232">
        <v>3</v>
      </c>
      <c r="D150" s="232">
        <v>4</v>
      </c>
      <c r="E150" s="232">
        <v>5</v>
      </c>
    </row>
    <row r="151" spans="1:10" hidden="1" x14ac:dyDescent="0.35">
      <c r="A151" s="234"/>
      <c r="B151" s="234"/>
      <c r="C151" s="234"/>
      <c r="D151" s="234"/>
      <c r="E151" s="234"/>
    </row>
    <row r="152" spans="1:10" hidden="1" x14ac:dyDescent="0.35">
      <c r="A152" s="234"/>
      <c r="B152" s="234"/>
      <c r="C152" s="234"/>
      <c r="D152" s="234"/>
      <c r="E152" s="234"/>
    </row>
    <row r="153" spans="1:10" hidden="1" x14ac:dyDescent="0.35">
      <c r="A153" s="234"/>
      <c r="B153" s="233" t="s">
        <v>42</v>
      </c>
      <c r="C153" s="232" t="s">
        <v>15</v>
      </c>
      <c r="D153" s="232" t="s">
        <v>15</v>
      </c>
      <c r="E153" s="232" t="s">
        <v>15</v>
      </c>
    </row>
    <row r="154" spans="1:10" hidden="1" x14ac:dyDescent="0.35">
      <c r="A154" s="11"/>
    </row>
    <row r="155" spans="1:10" hidden="1" x14ac:dyDescent="0.35">
      <c r="A155" s="483" t="s">
        <v>106</v>
      </c>
      <c r="B155" s="484"/>
      <c r="C155" s="484"/>
      <c r="D155" s="484"/>
      <c r="E155" s="484"/>
      <c r="F155" s="484"/>
      <c r="G155" s="484"/>
      <c r="H155" s="484"/>
      <c r="I155" s="484"/>
      <c r="J155" s="484"/>
    </row>
    <row r="156" spans="1:10" hidden="1" x14ac:dyDescent="0.35">
      <c r="A156" s="13"/>
    </row>
    <row r="157" spans="1:10" ht="37.5" hidden="1" x14ac:dyDescent="0.35">
      <c r="A157" s="232" t="s">
        <v>28</v>
      </c>
      <c r="B157" s="232" t="s">
        <v>44</v>
      </c>
      <c r="C157" s="232" t="s">
        <v>107</v>
      </c>
      <c r="D157" s="232" t="s">
        <v>108</v>
      </c>
      <c r="E157" s="232" t="s">
        <v>109</v>
      </c>
    </row>
    <row r="158" spans="1:10" hidden="1" x14ac:dyDescent="0.35">
      <c r="A158" s="7">
        <v>1</v>
      </c>
      <c r="B158" s="7">
        <v>2</v>
      </c>
      <c r="C158" s="7">
        <v>3</v>
      </c>
      <c r="D158" s="7">
        <v>4</v>
      </c>
      <c r="E158" s="7">
        <v>5</v>
      </c>
    </row>
    <row r="159" spans="1:10" hidden="1" x14ac:dyDescent="0.35">
      <c r="A159" s="232"/>
      <c r="B159" s="161"/>
      <c r="C159" s="232"/>
      <c r="D159" s="232"/>
      <c r="E159" s="60"/>
    </row>
    <row r="160" spans="1:10" hidden="1" x14ac:dyDescent="0.35">
      <c r="A160" s="232"/>
      <c r="B160" s="161"/>
      <c r="C160" s="232"/>
      <c r="D160" s="232"/>
      <c r="E160" s="60"/>
    </row>
    <row r="161" spans="1:10" hidden="1" x14ac:dyDescent="0.35">
      <c r="A161" s="234"/>
      <c r="B161" s="51"/>
      <c r="C161" s="33"/>
      <c r="D161" s="33"/>
      <c r="E161" s="47"/>
    </row>
    <row r="162" spans="1:10" hidden="1" x14ac:dyDescent="0.35">
      <c r="A162" s="234"/>
      <c r="B162" s="234"/>
      <c r="C162" s="234"/>
      <c r="D162" s="234"/>
      <c r="E162" s="44"/>
    </row>
    <row r="163" spans="1:10" hidden="1" x14ac:dyDescent="0.35">
      <c r="A163" s="234"/>
      <c r="B163" s="233" t="s">
        <v>42</v>
      </c>
      <c r="C163" s="232" t="s">
        <v>15</v>
      </c>
      <c r="D163" s="232" t="s">
        <v>15</v>
      </c>
      <c r="E163" s="44">
        <f>SUM(E159:E162)</f>
        <v>0</v>
      </c>
    </row>
    <row r="164" spans="1:10" hidden="1" x14ac:dyDescent="0.35">
      <c r="A164" s="11"/>
    </row>
    <row r="165" spans="1:10" x14ac:dyDescent="0.35">
      <c r="A165" s="489" t="s">
        <v>110</v>
      </c>
      <c r="B165" s="490"/>
      <c r="C165" s="490"/>
      <c r="D165" s="490"/>
      <c r="E165" s="490"/>
      <c r="F165" s="490"/>
      <c r="G165" s="490"/>
      <c r="H165" s="490"/>
      <c r="I165" s="490"/>
      <c r="J165" s="490"/>
    </row>
    <row r="166" spans="1:10" x14ac:dyDescent="0.35">
      <c r="A166" s="13"/>
    </row>
    <row r="167" spans="1:10" ht="25" x14ac:dyDescent="0.35">
      <c r="A167" s="232" t="s">
        <v>28</v>
      </c>
      <c r="B167" s="232" t="s">
        <v>44</v>
      </c>
      <c r="C167" s="232" t="s">
        <v>111</v>
      </c>
      <c r="D167" s="232" t="s">
        <v>112</v>
      </c>
    </row>
    <row r="168" spans="1:10" x14ac:dyDescent="0.35">
      <c r="A168" s="232">
        <v>1</v>
      </c>
      <c r="B168" s="232">
        <v>2</v>
      </c>
      <c r="C168" s="232">
        <v>3</v>
      </c>
      <c r="D168" s="232">
        <v>4</v>
      </c>
    </row>
    <row r="169" spans="1:10" ht="75" x14ac:dyDescent="0.35">
      <c r="A169" s="232">
        <v>1</v>
      </c>
      <c r="B169" s="234" t="s">
        <v>656</v>
      </c>
      <c r="C169" s="234">
        <v>1</v>
      </c>
      <c r="D169" s="235">
        <v>114315</v>
      </c>
    </row>
    <row r="170" spans="1:10" x14ac:dyDescent="0.35">
      <c r="A170" s="234"/>
      <c r="B170" s="234"/>
      <c r="C170" s="234"/>
      <c r="D170" s="234"/>
    </row>
    <row r="171" spans="1:10" ht="16.5" customHeight="1" x14ac:dyDescent="0.35">
      <c r="A171" s="234"/>
      <c r="B171" s="233" t="s">
        <v>42</v>
      </c>
      <c r="C171" s="232" t="s">
        <v>15</v>
      </c>
      <c r="D171" s="235">
        <f>SUM(D169)</f>
        <v>114315</v>
      </c>
    </row>
    <row r="172" spans="1:10" x14ac:dyDescent="0.35">
      <c r="A172" s="11"/>
    </row>
    <row r="173" spans="1:10" hidden="1" x14ac:dyDescent="0.35">
      <c r="A173" s="489" t="s">
        <v>113</v>
      </c>
      <c r="B173" s="490"/>
      <c r="C173" s="490"/>
      <c r="D173" s="490"/>
      <c r="E173" s="490"/>
      <c r="F173" s="490"/>
      <c r="G173" s="490"/>
      <c r="H173" s="490"/>
      <c r="I173" s="490"/>
      <c r="J173" s="490"/>
    </row>
    <row r="174" spans="1:10" hidden="1" x14ac:dyDescent="0.35">
      <c r="A174" s="13"/>
    </row>
    <row r="175" spans="1:10" ht="37.5" hidden="1" x14ac:dyDescent="0.35">
      <c r="A175" s="232" t="s">
        <v>28</v>
      </c>
      <c r="B175" s="232" t="s">
        <v>44</v>
      </c>
      <c r="C175" s="232" t="s">
        <v>103</v>
      </c>
      <c r="D175" s="232" t="s">
        <v>114</v>
      </c>
      <c r="E175" s="232" t="s">
        <v>115</v>
      </c>
    </row>
    <row r="176" spans="1:10" hidden="1" x14ac:dyDescent="0.35">
      <c r="A176" s="234"/>
      <c r="B176" s="7">
        <v>1</v>
      </c>
      <c r="C176" s="7">
        <v>2</v>
      </c>
      <c r="D176" s="7">
        <v>3</v>
      </c>
      <c r="E176" s="7">
        <v>4</v>
      </c>
    </row>
    <row r="177" spans="1:5" hidden="1" x14ac:dyDescent="0.35">
      <c r="A177" s="5">
        <v>1</v>
      </c>
      <c r="B177" s="58"/>
      <c r="C177" s="232"/>
      <c r="D177" s="232"/>
      <c r="E177" s="60"/>
    </row>
    <row r="178" spans="1:5" hidden="1" x14ac:dyDescent="0.35">
      <c r="A178" s="234"/>
      <c r="B178" s="234"/>
      <c r="C178" s="234"/>
      <c r="D178" s="234"/>
      <c r="E178" s="234"/>
    </row>
    <row r="179" spans="1:5" hidden="1" x14ac:dyDescent="0.35">
      <c r="A179" s="234"/>
      <c r="B179" s="233" t="s">
        <v>42</v>
      </c>
      <c r="C179" s="234"/>
      <c r="D179" s="232" t="s">
        <v>15</v>
      </c>
      <c r="E179" s="44">
        <f>SUM(E177:E178)</f>
        <v>0</v>
      </c>
    </row>
    <row r="180" spans="1:5" hidden="1" x14ac:dyDescent="0.35"/>
  </sheetData>
  <mergeCells count="34">
    <mergeCell ref="A147:J147"/>
    <mergeCell ref="A155:J155"/>
    <mergeCell ref="A165:J165"/>
    <mergeCell ref="A173:J173"/>
    <mergeCell ref="A94:J94"/>
    <mergeCell ref="A106:J106"/>
    <mergeCell ref="A118:J118"/>
    <mergeCell ref="A123:J123"/>
    <mergeCell ref="A131:J131"/>
    <mergeCell ref="A139:J139"/>
    <mergeCell ref="A82:J82"/>
    <mergeCell ref="E24:G24"/>
    <mergeCell ref="A30:B30"/>
    <mergeCell ref="A32:J32"/>
    <mergeCell ref="A40:J40"/>
    <mergeCell ref="A49:J49"/>
    <mergeCell ref="A54:A55"/>
    <mergeCell ref="C54:C55"/>
    <mergeCell ref="D54:D55"/>
    <mergeCell ref="A59:A60"/>
    <mergeCell ref="C59:C60"/>
    <mergeCell ref="D59:D60"/>
    <mergeCell ref="A69:J69"/>
    <mergeCell ref="A71:J71"/>
    <mergeCell ref="A6:I6"/>
    <mergeCell ref="A21:J21"/>
    <mergeCell ref="A23:A25"/>
    <mergeCell ref="B23:B25"/>
    <mergeCell ref="C23:C25"/>
    <mergeCell ref="D23:G23"/>
    <mergeCell ref="H23:H25"/>
    <mergeCell ref="I23:I25"/>
    <mergeCell ref="J23:J25"/>
    <mergeCell ref="D24:D25"/>
  </mergeCells>
  <hyperlinks>
    <hyperlink ref="A7" r:id="rId1" display="consultantplus://offline/ref=0F40E7BB26451C12492B4EE999FF440CA68FF2B663E7B1FF39F1609F36278DFFAC49D49C8BAE0C53EB5F3AiAzCI"/>
    <hyperlink ref="B63" location="Par1140" display="Par1140"/>
    <hyperlink ref="B64" location="Par1140" display="Par1140"/>
    <hyperlink ref="A69" r:id="rId2" display="consultantplus://offline/ref=0F40E7BB26451C12492B50E48F931904A283AEBF65E4E6A064F737C0i6z6I"/>
  </hyperlinks>
  <pageMargins left="0.70866141732283472" right="0" top="0" bottom="0" header="0.31496062992125984" footer="0.31496062992125984"/>
  <pageSetup paperSize="9"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7"/>
  <sheetViews>
    <sheetView topLeftCell="A61" workbookViewId="0">
      <selection activeCell="D67" sqref="D67"/>
    </sheetView>
  </sheetViews>
  <sheetFormatPr defaultRowHeight="14.5" x14ac:dyDescent="0.35"/>
  <cols>
    <col min="1" max="1" width="5" customWidth="1"/>
    <col min="2" max="2" width="25.1796875" customWidth="1"/>
    <col min="3" max="3" width="16" customWidth="1"/>
    <col min="4" max="4" width="12.1796875" customWidth="1"/>
    <col min="5" max="5" width="15" customWidth="1"/>
    <col min="6" max="6" width="12.26953125" customWidth="1"/>
    <col min="7" max="7" width="12.81640625" customWidth="1"/>
    <col min="8" max="8" width="13.7265625" customWidth="1"/>
    <col min="9" max="9" width="9.81640625" customWidth="1"/>
    <col min="10" max="10" width="16.54296875" customWidth="1"/>
  </cols>
  <sheetData>
    <row r="1" spans="1:9" x14ac:dyDescent="0.35">
      <c r="I1" s="1" t="s">
        <v>16</v>
      </c>
    </row>
    <row r="2" spans="1:9" x14ac:dyDescent="0.35">
      <c r="I2" s="1" t="s">
        <v>12</v>
      </c>
    </row>
    <row r="3" spans="1:9" x14ac:dyDescent="0.35">
      <c r="I3" s="1" t="s">
        <v>17</v>
      </c>
    </row>
    <row r="4" spans="1:9" x14ac:dyDescent="0.35">
      <c r="I4" s="1" t="s">
        <v>13</v>
      </c>
    </row>
    <row r="5" spans="1:9" x14ac:dyDescent="0.35">
      <c r="A5" s="2"/>
    </row>
    <row r="6" spans="1:9" x14ac:dyDescent="0.35">
      <c r="A6" s="481" t="s">
        <v>18</v>
      </c>
      <c r="B6" s="481"/>
      <c r="C6" s="481"/>
      <c r="D6" s="481"/>
      <c r="E6" s="481"/>
      <c r="F6" s="481"/>
      <c r="G6" s="481"/>
      <c r="H6" s="481"/>
      <c r="I6" s="481"/>
    </row>
    <row r="7" spans="1:9" x14ac:dyDescent="0.35">
      <c r="A7" s="12" t="s">
        <v>19</v>
      </c>
    </row>
    <row r="8" spans="1:9" x14ac:dyDescent="0.35">
      <c r="A8" s="13" t="s">
        <v>20</v>
      </c>
    </row>
    <row r="9" spans="1:9" x14ac:dyDescent="0.35">
      <c r="A9" s="11"/>
    </row>
    <row r="10" spans="1:9" x14ac:dyDescent="0.35">
      <c r="A10" s="13"/>
      <c r="E10" s="13"/>
    </row>
    <row r="11" spans="1:9" x14ac:dyDescent="0.35">
      <c r="A11" s="11"/>
    </row>
    <row r="12" spans="1:9" x14ac:dyDescent="0.35">
      <c r="A12" s="13"/>
      <c r="D12" s="2" t="s">
        <v>21</v>
      </c>
      <c r="E12" s="14"/>
      <c r="F12" s="14"/>
    </row>
    <row r="13" spans="1:9" x14ac:dyDescent="0.35">
      <c r="A13" s="13"/>
      <c r="D13" s="2" t="s">
        <v>22</v>
      </c>
      <c r="E13" s="14"/>
      <c r="F13" s="14"/>
    </row>
    <row r="14" spans="1:9" x14ac:dyDescent="0.35">
      <c r="A14" s="13"/>
      <c r="D14" s="2" t="s">
        <v>23</v>
      </c>
      <c r="E14" s="14"/>
      <c r="F14" s="14"/>
    </row>
    <row r="15" spans="1:9" x14ac:dyDescent="0.35">
      <c r="A15" s="11"/>
    </row>
    <row r="16" spans="1:9" x14ac:dyDescent="0.35">
      <c r="A16" s="15" t="s">
        <v>24</v>
      </c>
    </row>
    <row r="17" spans="1:16" x14ac:dyDescent="0.35">
      <c r="A17" s="11"/>
    </row>
    <row r="18" spans="1:16" x14ac:dyDescent="0.35">
      <c r="A18" s="13" t="s">
        <v>122</v>
      </c>
    </row>
    <row r="19" spans="1:16" x14ac:dyDescent="0.35">
      <c r="A19" s="13" t="s">
        <v>26</v>
      </c>
    </row>
    <row r="20" spans="1:16" x14ac:dyDescent="0.35">
      <c r="A20" s="11"/>
    </row>
    <row r="21" spans="1:16" x14ac:dyDescent="0.35">
      <c r="A21" s="483" t="s">
        <v>27</v>
      </c>
      <c r="B21" s="483"/>
      <c r="C21" s="483"/>
      <c r="D21" s="483"/>
      <c r="E21" s="483"/>
      <c r="F21" s="483"/>
      <c r="G21" s="483"/>
      <c r="H21" s="483"/>
      <c r="I21" s="483"/>
      <c r="J21" s="483"/>
    </row>
    <row r="22" spans="1:16" x14ac:dyDescent="0.35">
      <c r="A22" s="11"/>
    </row>
    <row r="23" spans="1:16" ht="25.5" customHeight="1" x14ac:dyDescent="0.35">
      <c r="A23" s="498" t="s">
        <v>28</v>
      </c>
      <c r="B23" s="498" t="s">
        <v>132</v>
      </c>
      <c r="C23" s="498" t="s">
        <v>133</v>
      </c>
      <c r="D23" s="498" t="s">
        <v>14</v>
      </c>
    </row>
    <row r="24" spans="1:16" x14ac:dyDescent="0.35">
      <c r="A24" s="499"/>
      <c r="B24" s="499"/>
      <c r="C24" s="499"/>
      <c r="D24" s="499"/>
    </row>
    <row r="25" spans="1:16" ht="57" customHeight="1" x14ac:dyDescent="0.35">
      <c r="A25" s="500"/>
      <c r="B25" s="500"/>
      <c r="C25" s="500"/>
      <c r="D25" s="500"/>
    </row>
    <row r="26" spans="1:16" ht="15" customHeight="1" x14ac:dyDescent="0.35">
      <c r="A26" s="7">
        <v>1</v>
      </c>
      <c r="B26" s="7">
        <v>2</v>
      </c>
      <c r="C26" s="7">
        <v>3</v>
      </c>
      <c r="D26" s="7">
        <v>4</v>
      </c>
    </row>
    <row r="27" spans="1:16" x14ac:dyDescent="0.35">
      <c r="A27" s="5">
        <v>1</v>
      </c>
      <c r="B27" s="5">
        <v>10</v>
      </c>
      <c r="C27" s="38">
        <f>11597.5/10</f>
        <v>1159.75</v>
      </c>
      <c r="D27" s="38">
        <f>B27*C27</f>
        <v>11597.5</v>
      </c>
    </row>
    <row r="29" spans="1:16" hidden="1" x14ac:dyDescent="0.35"/>
    <row r="30" spans="1:16" hidden="1" x14ac:dyDescent="0.35">
      <c r="P30">
        <v>16513.060000000001</v>
      </c>
    </row>
    <row r="31" spans="1:16" hidden="1" x14ac:dyDescent="0.35">
      <c r="P31">
        <v>12</v>
      </c>
    </row>
    <row r="32" spans="1:16" hidden="1" x14ac:dyDescent="0.35">
      <c r="P32" s="45">
        <f>P30/P31</f>
        <v>1376.0883333333334</v>
      </c>
    </row>
    <row r="33" hidden="1" x14ac:dyDescent="0.35"/>
    <row r="34" hidden="1" x14ac:dyDescent="0.35"/>
    <row r="35" hidden="1" x14ac:dyDescent="0.35"/>
    <row r="36" hidden="1" x14ac:dyDescent="0.35"/>
    <row r="37" hidden="1" x14ac:dyDescent="0.35"/>
    <row r="38" hidden="1" x14ac:dyDescent="0.35"/>
    <row r="39" hidden="1" x14ac:dyDescent="0.35"/>
    <row r="40" hidden="1" x14ac:dyDescent="0.35"/>
    <row r="41" hidden="1" x14ac:dyDescent="0.35"/>
    <row r="42" hidden="1" x14ac:dyDescent="0.35"/>
    <row r="43" hidden="1" x14ac:dyDescent="0.35"/>
    <row r="44" hidden="1" x14ac:dyDescent="0.35"/>
    <row r="45" hidden="1" x14ac:dyDescent="0.35"/>
    <row r="46" hidden="1" x14ac:dyDescent="0.35"/>
    <row r="47" hidden="1" x14ac:dyDescent="0.35"/>
    <row r="48" hidden="1" x14ac:dyDescent="0.35"/>
    <row r="50" spans="1:10" x14ac:dyDescent="0.35">
      <c r="A50" s="489" t="s">
        <v>53</v>
      </c>
      <c r="B50" s="489"/>
      <c r="C50" s="489"/>
      <c r="D50" s="489"/>
      <c r="E50" s="489"/>
      <c r="F50" s="489"/>
      <c r="G50" s="489"/>
      <c r="H50" s="489"/>
      <c r="I50" s="489"/>
      <c r="J50" s="489"/>
    </row>
    <row r="51" spans="1:10" x14ac:dyDescent="0.35">
      <c r="A51" s="11"/>
    </row>
    <row r="52" spans="1:10" ht="50" x14ac:dyDescent="0.35">
      <c r="A52" s="10" t="s">
        <v>28</v>
      </c>
      <c r="B52" s="10" t="s">
        <v>54</v>
      </c>
      <c r="C52" s="10" t="s">
        <v>55</v>
      </c>
      <c r="D52" s="10" t="s">
        <v>56</v>
      </c>
    </row>
    <row r="53" spans="1:10" x14ac:dyDescent="0.35">
      <c r="A53" s="10">
        <v>1</v>
      </c>
      <c r="B53" s="10">
        <v>2</v>
      </c>
      <c r="C53" s="10">
        <v>3</v>
      </c>
      <c r="D53" s="10">
        <v>4</v>
      </c>
    </row>
    <row r="54" spans="1:10" ht="50" x14ac:dyDescent="0.35">
      <c r="A54" s="10">
        <v>1</v>
      </c>
      <c r="B54" s="8" t="s">
        <v>57</v>
      </c>
      <c r="C54" s="10" t="s">
        <v>15</v>
      </c>
      <c r="D54" s="59">
        <f>D55</f>
        <v>2551.4499999999998</v>
      </c>
    </row>
    <row r="55" spans="1:10" x14ac:dyDescent="0.35">
      <c r="A55" s="498" t="s">
        <v>58</v>
      </c>
      <c r="B55" s="18" t="s">
        <v>5</v>
      </c>
      <c r="C55" s="501">
        <f>D27</f>
        <v>11597.5</v>
      </c>
      <c r="D55" s="501">
        <f>C55*22%</f>
        <v>2551.4499999999998</v>
      </c>
    </row>
    <row r="56" spans="1:10" x14ac:dyDescent="0.35">
      <c r="A56" s="500"/>
      <c r="B56" s="18" t="s">
        <v>59</v>
      </c>
      <c r="C56" s="502"/>
      <c r="D56" s="502"/>
    </row>
    <row r="57" spans="1:10" x14ac:dyDescent="0.35">
      <c r="A57" s="10" t="s">
        <v>60</v>
      </c>
      <c r="B57" s="8" t="s">
        <v>61</v>
      </c>
      <c r="C57" s="8"/>
      <c r="D57" s="59"/>
    </row>
    <row r="58" spans="1:10" ht="75" x14ac:dyDescent="0.35">
      <c r="A58" s="10" t="s">
        <v>62</v>
      </c>
      <c r="B58" s="8" t="s">
        <v>63</v>
      </c>
      <c r="C58" s="8"/>
      <c r="D58" s="59"/>
    </row>
    <row r="59" spans="1:10" ht="50" x14ac:dyDescent="0.35">
      <c r="A59" s="10">
        <v>2</v>
      </c>
      <c r="B59" s="8" t="s">
        <v>64</v>
      </c>
      <c r="C59" s="44">
        <f>C55</f>
        <v>11597.5</v>
      </c>
      <c r="D59" s="59">
        <f>D60+D63</f>
        <v>359.52249999999998</v>
      </c>
    </row>
    <row r="60" spans="1:10" x14ac:dyDescent="0.35">
      <c r="A60" s="498" t="s">
        <v>65</v>
      </c>
      <c r="B60" s="8" t="s">
        <v>5</v>
      </c>
      <c r="C60" s="501">
        <f>C55</f>
        <v>11597.5</v>
      </c>
      <c r="D60" s="501">
        <f>C60*2.9%</f>
        <v>336.32749999999999</v>
      </c>
    </row>
    <row r="61" spans="1:10" ht="75" x14ac:dyDescent="0.35">
      <c r="A61" s="500"/>
      <c r="B61" s="8" t="s">
        <v>66</v>
      </c>
      <c r="C61" s="502"/>
      <c r="D61" s="502"/>
    </row>
    <row r="62" spans="1:10" ht="50" x14ac:dyDescent="0.35">
      <c r="A62" s="10" t="s">
        <v>67</v>
      </c>
      <c r="B62" s="8" t="s">
        <v>68</v>
      </c>
      <c r="C62" s="8"/>
      <c r="D62" s="59"/>
    </row>
    <row r="63" spans="1:10" ht="62.5" x14ac:dyDescent="0.35">
      <c r="A63" s="10" t="s">
        <v>69</v>
      </c>
      <c r="B63" s="8" t="s">
        <v>70</v>
      </c>
      <c r="C63" s="17">
        <f>C60</f>
        <v>11597.5</v>
      </c>
      <c r="D63" s="59">
        <f>C63*0.2%</f>
        <v>23.195</v>
      </c>
    </row>
    <row r="64" spans="1:10" ht="87" x14ac:dyDescent="0.35">
      <c r="A64" s="10" t="s">
        <v>71</v>
      </c>
      <c r="B64" s="4" t="s">
        <v>72</v>
      </c>
      <c r="C64" s="8"/>
      <c r="D64" s="59"/>
    </row>
    <row r="65" spans="1:10" ht="87" x14ac:dyDescent="0.35">
      <c r="A65" s="10" t="s">
        <v>73</v>
      </c>
      <c r="B65" s="4" t="s">
        <v>72</v>
      </c>
      <c r="C65" s="8"/>
      <c r="D65" s="59"/>
    </row>
    <row r="66" spans="1:10" ht="62.5" x14ac:dyDescent="0.35">
      <c r="A66" s="10">
        <v>3</v>
      </c>
      <c r="B66" s="8" t="s">
        <v>74</v>
      </c>
      <c r="C66" s="17">
        <f>C63</f>
        <v>11597.5</v>
      </c>
      <c r="D66" s="59">
        <f>C66*5.1%+0.05</f>
        <v>591.52249999999992</v>
      </c>
    </row>
    <row r="67" spans="1:10" x14ac:dyDescent="0.35">
      <c r="A67" s="8"/>
      <c r="B67" s="19" t="s">
        <v>42</v>
      </c>
      <c r="C67" s="10" t="s">
        <v>15</v>
      </c>
      <c r="D67" s="59">
        <f>D66+D54+D59</f>
        <v>3502.4949999999999</v>
      </c>
    </row>
    <row r="68" spans="1:10" x14ac:dyDescent="0.35">
      <c r="A68" s="494" t="s">
        <v>76</v>
      </c>
      <c r="B68" s="494"/>
      <c r="C68" s="494"/>
      <c r="D68" s="494"/>
      <c r="E68" s="494"/>
      <c r="F68" s="494"/>
      <c r="G68" s="494"/>
      <c r="H68" s="494"/>
      <c r="I68" s="494"/>
      <c r="J68" s="494"/>
    </row>
    <row r="69" spans="1:10" x14ac:dyDescent="0.35">
      <c r="A69" s="11"/>
    </row>
    <row r="70" spans="1:10" hidden="1" x14ac:dyDescent="0.35">
      <c r="A70" s="496" t="s">
        <v>77</v>
      </c>
      <c r="B70" s="496"/>
      <c r="C70" s="496"/>
      <c r="D70" s="496"/>
      <c r="E70" s="496"/>
      <c r="F70" s="496"/>
      <c r="G70" s="496"/>
      <c r="H70" s="496"/>
      <c r="I70" s="496"/>
      <c r="J70" s="496"/>
    </row>
    <row r="71" spans="1:10" hidden="1" x14ac:dyDescent="0.35">
      <c r="A71" s="11"/>
    </row>
    <row r="72" spans="1:10" hidden="1" x14ac:dyDescent="0.35">
      <c r="A72" s="13" t="s">
        <v>78</v>
      </c>
    </row>
    <row r="73" spans="1:10" hidden="1" x14ac:dyDescent="0.35">
      <c r="A73" s="13" t="s">
        <v>79</v>
      </c>
    </row>
    <row r="74" spans="1:10" hidden="1" x14ac:dyDescent="0.35">
      <c r="A74" s="11"/>
    </row>
    <row r="75" spans="1:10" ht="37.5" hidden="1" x14ac:dyDescent="0.35">
      <c r="A75" s="10" t="s">
        <v>28</v>
      </c>
      <c r="B75" s="10" t="s">
        <v>3</v>
      </c>
      <c r="C75" s="10" t="s">
        <v>80</v>
      </c>
      <c r="D75" s="10" t="s">
        <v>81</v>
      </c>
      <c r="E75" s="10" t="s">
        <v>82</v>
      </c>
    </row>
    <row r="76" spans="1:10" hidden="1" x14ac:dyDescent="0.35">
      <c r="A76" s="10">
        <v>1</v>
      </c>
      <c r="B76" s="10">
        <v>2</v>
      </c>
      <c r="C76" s="10">
        <v>3</v>
      </c>
      <c r="D76" s="10">
        <v>4</v>
      </c>
      <c r="E76" s="10">
        <v>5</v>
      </c>
    </row>
    <row r="77" spans="1:10" hidden="1" x14ac:dyDescent="0.35">
      <c r="A77" s="8"/>
      <c r="B77" s="8"/>
      <c r="C77" s="8"/>
      <c r="D77" s="8"/>
      <c r="E77" s="8"/>
    </row>
    <row r="78" spans="1:10" hidden="1" x14ac:dyDescent="0.35">
      <c r="A78" s="8"/>
      <c r="B78" s="8"/>
      <c r="C78" s="8"/>
      <c r="D78" s="8"/>
      <c r="E78" s="8"/>
    </row>
    <row r="79" spans="1:10" hidden="1" x14ac:dyDescent="0.35">
      <c r="A79" s="8"/>
      <c r="B79" s="19" t="s">
        <v>42</v>
      </c>
      <c r="C79" s="10" t="s">
        <v>15</v>
      </c>
      <c r="D79" s="10" t="s">
        <v>15</v>
      </c>
      <c r="E79" s="8"/>
    </row>
    <row r="80" spans="1:10" hidden="1" x14ac:dyDescent="0.35">
      <c r="A80" s="11"/>
    </row>
    <row r="81" spans="1:10" hidden="1" x14ac:dyDescent="0.35">
      <c r="A81" s="486" t="s">
        <v>83</v>
      </c>
      <c r="B81" s="486"/>
      <c r="C81" s="486"/>
      <c r="D81" s="486"/>
      <c r="E81" s="486"/>
      <c r="F81" s="486"/>
      <c r="G81" s="486"/>
      <c r="H81" s="486"/>
      <c r="I81" s="486"/>
      <c r="J81" s="486"/>
    </row>
    <row r="82" spans="1:10" hidden="1" x14ac:dyDescent="0.35">
      <c r="A82" s="13"/>
    </row>
    <row r="83" spans="1:10" hidden="1" x14ac:dyDescent="0.35">
      <c r="A83" s="11"/>
    </row>
    <row r="84" spans="1:10" hidden="1" x14ac:dyDescent="0.35">
      <c r="A84" s="13" t="s">
        <v>78</v>
      </c>
    </row>
    <row r="85" spans="1:10" hidden="1" x14ac:dyDescent="0.35">
      <c r="A85" s="13" t="s">
        <v>79</v>
      </c>
    </row>
    <row r="86" spans="1:10" hidden="1" x14ac:dyDescent="0.35">
      <c r="A86" s="11"/>
    </row>
    <row r="87" spans="1:10" ht="75" hidden="1" x14ac:dyDescent="0.35">
      <c r="A87" s="10" t="s">
        <v>28</v>
      </c>
      <c r="B87" s="10" t="s">
        <v>44</v>
      </c>
      <c r="C87" s="10" t="s">
        <v>84</v>
      </c>
      <c r="D87" s="10" t="s">
        <v>85</v>
      </c>
      <c r="E87" s="10" t="s">
        <v>86</v>
      </c>
    </row>
    <row r="88" spans="1:10" hidden="1" x14ac:dyDescent="0.35">
      <c r="A88" s="10">
        <v>1</v>
      </c>
      <c r="B88" s="10">
        <v>2</v>
      </c>
      <c r="C88" s="10">
        <v>3</v>
      </c>
      <c r="D88" s="10">
        <v>4</v>
      </c>
      <c r="E88" s="10">
        <v>5</v>
      </c>
    </row>
    <row r="89" spans="1:10" hidden="1" x14ac:dyDescent="0.35">
      <c r="A89" s="8"/>
      <c r="B89" s="8"/>
      <c r="C89" s="8"/>
      <c r="D89" s="8"/>
      <c r="E89" s="8"/>
    </row>
    <row r="90" spans="1:10" hidden="1" x14ac:dyDescent="0.35">
      <c r="A90" s="8"/>
      <c r="B90" s="8"/>
      <c r="C90" s="8"/>
      <c r="D90" s="8"/>
      <c r="E90" s="8"/>
    </row>
    <row r="91" spans="1:10" hidden="1" x14ac:dyDescent="0.35">
      <c r="A91" s="8"/>
      <c r="B91" s="19" t="s">
        <v>42</v>
      </c>
      <c r="C91" s="8"/>
      <c r="D91" s="10" t="s">
        <v>15</v>
      </c>
      <c r="E91" s="8"/>
    </row>
    <row r="92" spans="1:10" hidden="1" x14ac:dyDescent="0.35">
      <c r="A92" s="11"/>
    </row>
    <row r="93" spans="1:10" hidden="1" x14ac:dyDescent="0.35">
      <c r="A93" s="496" t="s">
        <v>87</v>
      </c>
      <c r="B93" s="496"/>
      <c r="C93" s="496"/>
      <c r="D93" s="496"/>
      <c r="E93" s="496"/>
      <c r="F93" s="496"/>
      <c r="G93" s="496"/>
      <c r="H93" s="496"/>
      <c r="I93" s="496"/>
      <c r="J93" s="496"/>
    </row>
    <row r="94" spans="1:10" hidden="1" x14ac:dyDescent="0.35">
      <c r="A94" s="13"/>
    </row>
    <row r="95" spans="1:10" hidden="1" x14ac:dyDescent="0.35">
      <c r="A95" s="11"/>
    </row>
    <row r="96" spans="1:10" hidden="1" x14ac:dyDescent="0.35">
      <c r="A96" s="22" t="s">
        <v>78</v>
      </c>
    </row>
    <row r="97" spans="1:10" hidden="1" x14ac:dyDescent="0.35">
      <c r="A97" s="13" t="s">
        <v>79</v>
      </c>
    </row>
    <row r="98" spans="1:10" hidden="1" x14ac:dyDescent="0.35">
      <c r="A98" s="11"/>
    </row>
    <row r="99" spans="1:10" ht="37.5" hidden="1" x14ac:dyDescent="0.35">
      <c r="A99" s="10" t="s">
        <v>28</v>
      </c>
      <c r="B99" s="10" t="s">
        <v>3</v>
      </c>
      <c r="C99" s="10" t="s">
        <v>80</v>
      </c>
      <c r="D99" s="10" t="s">
        <v>81</v>
      </c>
      <c r="E99" s="10" t="s">
        <v>82</v>
      </c>
    </row>
    <row r="100" spans="1:10" hidden="1" x14ac:dyDescent="0.35">
      <c r="A100" s="10">
        <v>1</v>
      </c>
      <c r="B100" s="10">
        <v>2</v>
      </c>
      <c r="C100" s="10">
        <v>3</v>
      </c>
      <c r="D100" s="10">
        <v>4</v>
      </c>
      <c r="E100" s="10">
        <v>5</v>
      </c>
    </row>
    <row r="101" spans="1:10" hidden="1" x14ac:dyDescent="0.35">
      <c r="A101" s="8"/>
      <c r="B101" s="8"/>
      <c r="C101" s="8"/>
      <c r="D101" s="8"/>
      <c r="E101" s="8"/>
    </row>
    <row r="102" spans="1:10" hidden="1" x14ac:dyDescent="0.35">
      <c r="A102" s="8"/>
      <c r="B102" s="8"/>
      <c r="C102" s="8"/>
      <c r="D102" s="8"/>
      <c r="E102" s="8"/>
    </row>
    <row r="103" spans="1:10" hidden="1" x14ac:dyDescent="0.35">
      <c r="A103" s="8"/>
      <c r="B103" s="19" t="s">
        <v>42</v>
      </c>
      <c r="C103" s="10" t="s">
        <v>15</v>
      </c>
      <c r="D103" s="10" t="s">
        <v>15</v>
      </c>
      <c r="E103" s="8"/>
    </row>
    <row r="104" spans="1:10" hidden="1" x14ac:dyDescent="0.35">
      <c r="A104" s="11"/>
    </row>
    <row r="105" spans="1:10" hidden="1" x14ac:dyDescent="0.35">
      <c r="A105" s="486" t="s">
        <v>88</v>
      </c>
      <c r="B105" s="486"/>
      <c r="C105" s="486"/>
      <c r="D105" s="486"/>
      <c r="E105" s="486"/>
      <c r="F105" s="486"/>
      <c r="G105" s="486"/>
      <c r="H105" s="486"/>
      <c r="I105" s="486"/>
      <c r="J105" s="486"/>
    </row>
    <row r="106" spans="1:10" hidden="1" x14ac:dyDescent="0.35">
      <c r="A106" s="13"/>
    </row>
    <row r="107" spans="1:10" hidden="1" x14ac:dyDescent="0.35">
      <c r="A107" s="11"/>
    </row>
    <row r="108" spans="1:10" hidden="1" x14ac:dyDescent="0.35">
      <c r="A108" s="13" t="s">
        <v>78</v>
      </c>
    </row>
    <row r="109" spans="1:10" hidden="1" x14ac:dyDescent="0.35">
      <c r="A109" s="13" t="s">
        <v>79</v>
      </c>
    </row>
    <row r="110" spans="1:10" hidden="1" x14ac:dyDescent="0.35">
      <c r="A110" s="11"/>
    </row>
    <row r="111" spans="1:10" ht="37.5" hidden="1" x14ac:dyDescent="0.35">
      <c r="A111" s="10" t="s">
        <v>28</v>
      </c>
      <c r="B111" s="10" t="s">
        <v>3</v>
      </c>
      <c r="C111" s="10" t="s">
        <v>80</v>
      </c>
      <c r="D111" s="10" t="s">
        <v>81</v>
      </c>
      <c r="E111" s="10" t="s">
        <v>82</v>
      </c>
    </row>
    <row r="112" spans="1:10" hidden="1" x14ac:dyDescent="0.35">
      <c r="A112" s="10">
        <v>1</v>
      </c>
      <c r="B112" s="10">
        <v>2</v>
      </c>
      <c r="C112" s="10">
        <v>3</v>
      </c>
      <c r="D112" s="10">
        <v>4</v>
      </c>
      <c r="E112" s="10">
        <v>5</v>
      </c>
    </row>
    <row r="113" spans="1:10" hidden="1" x14ac:dyDescent="0.35">
      <c r="A113" s="8"/>
      <c r="B113" s="8"/>
      <c r="C113" s="8"/>
      <c r="D113" s="8"/>
      <c r="E113" s="8"/>
    </row>
    <row r="114" spans="1:10" hidden="1" x14ac:dyDescent="0.35">
      <c r="A114" s="8"/>
      <c r="B114" s="8"/>
      <c r="C114" s="8"/>
      <c r="D114" s="8"/>
      <c r="E114" s="8"/>
    </row>
    <row r="115" spans="1:10" hidden="1" x14ac:dyDescent="0.35">
      <c r="A115" s="8"/>
      <c r="B115" s="19" t="s">
        <v>42</v>
      </c>
      <c r="C115" s="10" t="s">
        <v>15</v>
      </c>
      <c r="D115" s="10" t="s">
        <v>15</v>
      </c>
      <c r="E115" s="8"/>
    </row>
    <row r="116" spans="1:10" hidden="1" x14ac:dyDescent="0.35">
      <c r="A116" s="11"/>
    </row>
    <row r="117" spans="1:10" hidden="1" x14ac:dyDescent="0.35">
      <c r="A117" s="496" t="s">
        <v>89</v>
      </c>
      <c r="B117" s="496"/>
      <c r="C117" s="496"/>
      <c r="D117" s="496"/>
      <c r="E117" s="496"/>
      <c r="F117" s="496"/>
      <c r="G117" s="496"/>
      <c r="H117" s="496"/>
      <c r="I117" s="496"/>
      <c r="J117" s="496"/>
    </row>
    <row r="118" spans="1:10" hidden="1" x14ac:dyDescent="0.35">
      <c r="A118" s="13"/>
    </row>
    <row r="119" spans="1:10" hidden="1" x14ac:dyDescent="0.35">
      <c r="A119" s="13" t="s">
        <v>78</v>
      </c>
    </row>
    <row r="120" spans="1:10" hidden="1" x14ac:dyDescent="0.35">
      <c r="A120" s="13" t="s">
        <v>79</v>
      </c>
    </row>
    <row r="121" spans="1:10" hidden="1" x14ac:dyDescent="0.35">
      <c r="A121" s="11"/>
    </row>
    <row r="122" spans="1:10" hidden="1" x14ac:dyDescent="0.35">
      <c r="A122" s="483" t="s">
        <v>90</v>
      </c>
      <c r="B122" s="483"/>
      <c r="C122" s="483"/>
      <c r="D122" s="483"/>
      <c r="E122" s="483"/>
      <c r="F122" s="483"/>
      <c r="G122" s="483"/>
      <c r="H122" s="483"/>
      <c r="I122" s="483"/>
      <c r="J122" s="483"/>
    </row>
    <row r="123" spans="1:10" hidden="1" x14ac:dyDescent="0.35">
      <c r="A123" s="11"/>
    </row>
    <row r="124" spans="1:10" ht="37.5" hidden="1" x14ac:dyDescent="0.35">
      <c r="A124" s="10" t="s">
        <v>28</v>
      </c>
      <c r="B124" s="10" t="s">
        <v>44</v>
      </c>
      <c r="C124" s="10" t="s">
        <v>91</v>
      </c>
      <c r="D124" s="10" t="s">
        <v>92</v>
      </c>
      <c r="E124" s="10" t="s">
        <v>93</v>
      </c>
      <c r="F124" s="10" t="s">
        <v>48</v>
      </c>
    </row>
    <row r="125" spans="1:10" hidden="1" x14ac:dyDescent="0.35">
      <c r="A125" s="10">
        <v>1</v>
      </c>
      <c r="B125" s="10">
        <v>2</v>
      </c>
      <c r="C125" s="10">
        <v>3</v>
      </c>
      <c r="D125" s="10">
        <v>4</v>
      </c>
      <c r="E125" s="10">
        <v>5</v>
      </c>
      <c r="F125" s="10">
        <v>6</v>
      </c>
    </row>
    <row r="126" spans="1:10" hidden="1" x14ac:dyDescent="0.35">
      <c r="A126" s="8"/>
      <c r="B126" s="8"/>
      <c r="C126" s="8"/>
      <c r="D126" s="8"/>
      <c r="E126" s="8"/>
      <c r="F126" s="8"/>
    </row>
    <row r="127" spans="1:10" hidden="1" x14ac:dyDescent="0.35">
      <c r="A127" s="8"/>
      <c r="B127" s="8"/>
      <c r="C127" s="8"/>
      <c r="D127" s="8"/>
      <c r="E127" s="8"/>
      <c r="F127" s="8"/>
    </row>
    <row r="128" spans="1:10" hidden="1" x14ac:dyDescent="0.35">
      <c r="A128" s="8"/>
      <c r="B128" s="19" t="s">
        <v>42</v>
      </c>
      <c r="C128" s="10" t="s">
        <v>15</v>
      </c>
      <c r="D128" s="10" t="s">
        <v>15</v>
      </c>
      <c r="E128" s="10" t="s">
        <v>15</v>
      </c>
      <c r="F128" s="8"/>
    </row>
    <row r="129" spans="1:10" hidden="1" x14ac:dyDescent="0.35">
      <c r="A129" s="11"/>
    </row>
    <row r="130" spans="1:10" hidden="1" x14ac:dyDescent="0.35">
      <c r="A130" s="483" t="s">
        <v>94</v>
      </c>
      <c r="B130" s="483"/>
      <c r="C130" s="483"/>
      <c r="D130" s="483"/>
      <c r="E130" s="483"/>
      <c r="F130" s="483"/>
      <c r="G130" s="483"/>
      <c r="H130" s="483"/>
      <c r="I130" s="483"/>
      <c r="J130" s="483"/>
    </row>
    <row r="131" spans="1:10" hidden="1" x14ac:dyDescent="0.35">
      <c r="A131" s="11"/>
    </row>
    <row r="132" spans="1:10" ht="37.5" hidden="1" x14ac:dyDescent="0.35">
      <c r="A132" s="10" t="s">
        <v>28</v>
      </c>
      <c r="B132" s="10" t="s">
        <v>44</v>
      </c>
      <c r="C132" s="10" t="s">
        <v>95</v>
      </c>
      <c r="D132" s="10" t="s">
        <v>96</v>
      </c>
      <c r="E132" s="10" t="s">
        <v>97</v>
      </c>
    </row>
    <row r="133" spans="1:10" hidden="1" x14ac:dyDescent="0.35">
      <c r="A133" s="10">
        <v>1</v>
      </c>
      <c r="B133" s="10">
        <v>2</v>
      </c>
      <c r="C133" s="10">
        <v>3</v>
      </c>
      <c r="D133" s="10">
        <v>4</v>
      </c>
      <c r="E133" s="10">
        <v>5</v>
      </c>
    </row>
    <row r="134" spans="1:10" hidden="1" x14ac:dyDescent="0.35">
      <c r="A134" s="8"/>
      <c r="B134" s="8"/>
      <c r="C134" s="8"/>
      <c r="D134" s="8"/>
      <c r="E134" s="8"/>
    </row>
    <row r="135" spans="1:10" hidden="1" x14ac:dyDescent="0.35">
      <c r="A135" s="8"/>
      <c r="B135" s="8"/>
      <c r="C135" s="8"/>
      <c r="D135" s="8"/>
      <c r="E135" s="8"/>
    </row>
    <row r="136" spans="1:10" hidden="1" x14ac:dyDescent="0.35">
      <c r="A136" s="8"/>
      <c r="B136" s="19" t="s">
        <v>42</v>
      </c>
      <c r="C136" s="8"/>
      <c r="D136" s="8"/>
      <c r="E136" s="8"/>
    </row>
    <row r="137" spans="1:10" hidden="1" x14ac:dyDescent="0.35">
      <c r="A137" s="11"/>
    </row>
    <row r="138" spans="1:10" hidden="1" x14ac:dyDescent="0.35">
      <c r="A138" s="483" t="s">
        <v>98</v>
      </c>
      <c r="B138" s="483"/>
      <c r="C138" s="483"/>
      <c r="D138" s="483"/>
      <c r="E138" s="483"/>
      <c r="F138" s="483"/>
      <c r="G138" s="483"/>
      <c r="H138" s="483"/>
      <c r="I138" s="483"/>
      <c r="J138" s="483"/>
    </row>
    <row r="139" spans="1:10" hidden="1" x14ac:dyDescent="0.35">
      <c r="A139" s="13"/>
    </row>
    <row r="140" spans="1:10" ht="37.5" hidden="1" x14ac:dyDescent="0.35">
      <c r="A140" s="10" t="s">
        <v>28</v>
      </c>
      <c r="B140" s="10" t="s">
        <v>3</v>
      </c>
      <c r="C140" s="10" t="s">
        <v>99</v>
      </c>
      <c r="D140" s="10" t="s">
        <v>100</v>
      </c>
      <c r="E140" s="10" t="s">
        <v>101</v>
      </c>
      <c r="F140" s="10" t="s">
        <v>48</v>
      </c>
    </row>
    <row r="141" spans="1:10" hidden="1" x14ac:dyDescent="0.35">
      <c r="A141" s="10">
        <v>1</v>
      </c>
      <c r="B141" s="10">
        <v>2</v>
      </c>
      <c r="C141" s="10">
        <v>3</v>
      </c>
      <c r="D141" s="10">
        <v>4</v>
      </c>
      <c r="E141" s="10">
        <v>5</v>
      </c>
      <c r="F141" s="10">
        <v>6</v>
      </c>
    </row>
    <row r="142" spans="1:10" hidden="1" x14ac:dyDescent="0.35">
      <c r="A142" s="8"/>
      <c r="B142" s="8"/>
      <c r="C142" s="8"/>
      <c r="D142" s="8"/>
      <c r="E142" s="8"/>
      <c r="F142" s="8"/>
    </row>
    <row r="143" spans="1:10" hidden="1" x14ac:dyDescent="0.35">
      <c r="A143" s="8"/>
      <c r="B143" s="8"/>
      <c r="C143" s="8"/>
      <c r="D143" s="8"/>
      <c r="E143" s="8"/>
      <c r="F143" s="8"/>
    </row>
    <row r="144" spans="1:10" hidden="1" x14ac:dyDescent="0.35">
      <c r="A144" s="8"/>
      <c r="B144" s="19" t="s">
        <v>42</v>
      </c>
      <c r="C144" s="10" t="s">
        <v>15</v>
      </c>
      <c r="D144" s="10" t="s">
        <v>15</v>
      </c>
      <c r="E144" s="10" t="s">
        <v>15</v>
      </c>
      <c r="F144" s="8"/>
    </row>
    <row r="145" spans="1:10" hidden="1" x14ac:dyDescent="0.35">
      <c r="A145" s="11"/>
    </row>
    <row r="146" spans="1:10" hidden="1" x14ac:dyDescent="0.35">
      <c r="A146" s="483" t="s">
        <v>102</v>
      </c>
      <c r="B146" s="483"/>
      <c r="C146" s="483"/>
      <c r="D146" s="483"/>
      <c r="E146" s="483"/>
      <c r="F146" s="483"/>
      <c r="G146" s="483"/>
      <c r="H146" s="483"/>
      <c r="I146" s="483"/>
      <c r="J146" s="483"/>
    </row>
    <row r="147" spans="1:10" hidden="1" x14ac:dyDescent="0.35">
      <c r="A147" s="11"/>
    </row>
    <row r="148" spans="1:10" ht="37.5" hidden="1" x14ac:dyDescent="0.35">
      <c r="A148" s="10" t="s">
        <v>28</v>
      </c>
      <c r="B148" s="10" t="s">
        <v>3</v>
      </c>
      <c r="C148" s="10" t="s">
        <v>103</v>
      </c>
      <c r="D148" s="10" t="s">
        <v>104</v>
      </c>
      <c r="E148" s="10" t="s">
        <v>105</v>
      </c>
    </row>
    <row r="149" spans="1:10" hidden="1" x14ac:dyDescent="0.35">
      <c r="A149" s="10">
        <v>1</v>
      </c>
      <c r="B149" s="10">
        <v>2</v>
      </c>
      <c r="C149" s="10">
        <v>3</v>
      </c>
      <c r="D149" s="10">
        <v>4</v>
      </c>
      <c r="E149" s="10">
        <v>5</v>
      </c>
    </row>
    <row r="150" spans="1:10" hidden="1" x14ac:dyDescent="0.35">
      <c r="A150" s="8"/>
      <c r="B150" s="8"/>
      <c r="C150" s="8"/>
      <c r="D150" s="8"/>
      <c r="E150" s="8"/>
    </row>
    <row r="151" spans="1:10" hidden="1" x14ac:dyDescent="0.35">
      <c r="A151" s="8"/>
      <c r="B151" s="8"/>
      <c r="C151" s="8"/>
      <c r="D151" s="8"/>
      <c r="E151" s="8"/>
    </row>
    <row r="152" spans="1:10" hidden="1" x14ac:dyDescent="0.35">
      <c r="A152" s="8"/>
      <c r="B152" s="19" t="s">
        <v>42</v>
      </c>
      <c r="C152" s="10" t="s">
        <v>15</v>
      </c>
      <c r="D152" s="10" t="s">
        <v>15</v>
      </c>
      <c r="E152" s="10" t="s">
        <v>15</v>
      </c>
    </row>
    <row r="153" spans="1:10" hidden="1" x14ac:dyDescent="0.35">
      <c r="A153" s="11"/>
    </row>
    <row r="154" spans="1:10" hidden="1" x14ac:dyDescent="0.35">
      <c r="A154" s="483" t="s">
        <v>106</v>
      </c>
      <c r="B154" s="483"/>
      <c r="C154" s="483"/>
      <c r="D154" s="483"/>
      <c r="E154" s="483"/>
      <c r="F154" s="483"/>
      <c r="G154" s="483"/>
      <c r="H154" s="483"/>
      <c r="I154" s="483"/>
      <c r="J154" s="483"/>
    </row>
    <row r="155" spans="1:10" hidden="1" x14ac:dyDescent="0.35">
      <c r="A155" s="13"/>
    </row>
    <row r="156" spans="1:10" ht="37.5" hidden="1" x14ac:dyDescent="0.35">
      <c r="A156" s="10" t="s">
        <v>28</v>
      </c>
      <c r="B156" s="10" t="s">
        <v>44</v>
      </c>
      <c r="C156" s="10" t="s">
        <v>107</v>
      </c>
      <c r="D156" s="10" t="s">
        <v>108</v>
      </c>
      <c r="E156" s="10" t="s">
        <v>109</v>
      </c>
    </row>
    <row r="157" spans="1:10" hidden="1" x14ac:dyDescent="0.35">
      <c r="A157" s="10">
        <v>1</v>
      </c>
      <c r="B157" s="10">
        <v>2</v>
      </c>
      <c r="C157" s="10">
        <v>3</v>
      </c>
      <c r="D157" s="10">
        <v>4</v>
      </c>
      <c r="E157" s="10">
        <v>5</v>
      </c>
    </row>
    <row r="158" spans="1:10" hidden="1" x14ac:dyDescent="0.35">
      <c r="A158" s="8"/>
      <c r="B158" s="8"/>
      <c r="C158" s="8"/>
      <c r="D158" s="8"/>
      <c r="E158" s="8"/>
    </row>
    <row r="159" spans="1:10" hidden="1" x14ac:dyDescent="0.35">
      <c r="A159" s="8"/>
      <c r="B159" s="8"/>
      <c r="C159" s="8"/>
      <c r="D159" s="8"/>
      <c r="E159" s="8"/>
    </row>
    <row r="160" spans="1:10" hidden="1" x14ac:dyDescent="0.35">
      <c r="A160" s="8"/>
      <c r="B160" s="19" t="s">
        <v>42</v>
      </c>
      <c r="C160" s="10" t="s">
        <v>15</v>
      </c>
      <c r="D160" s="10" t="s">
        <v>15</v>
      </c>
      <c r="E160" s="8"/>
    </row>
    <row r="161" spans="1:10" hidden="1" x14ac:dyDescent="0.35">
      <c r="A161" s="11"/>
    </row>
    <row r="162" spans="1:10" hidden="1" x14ac:dyDescent="0.35">
      <c r="A162" s="489" t="s">
        <v>110</v>
      </c>
      <c r="B162" s="489"/>
      <c r="C162" s="489"/>
      <c r="D162" s="489"/>
      <c r="E162" s="489"/>
      <c r="F162" s="489"/>
      <c r="G162" s="489"/>
      <c r="H162" s="489"/>
      <c r="I162" s="489"/>
      <c r="J162" s="489"/>
    </row>
    <row r="163" spans="1:10" hidden="1" x14ac:dyDescent="0.35">
      <c r="A163" s="13"/>
    </row>
    <row r="164" spans="1:10" ht="25" hidden="1" x14ac:dyDescent="0.35">
      <c r="A164" s="10" t="s">
        <v>28</v>
      </c>
      <c r="B164" s="10" t="s">
        <v>44</v>
      </c>
      <c r="C164" s="10" t="s">
        <v>111</v>
      </c>
      <c r="D164" s="10" t="s">
        <v>112</v>
      </c>
    </row>
    <row r="165" spans="1:10" hidden="1" x14ac:dyDescent="0.35">
      <c r="A165" s="10">
        <v>1</v>
      </c>
      <c r="B165" s="10">
        <v>2</v>
      </c>
      <c r="C165" s="10">
        <v>3</v>
      </c>
      <c r="D165" s="10">
        <v>4</v>
      </c>
    </row>
    <row r="166" spans="1:10" hidden="1" x14ac:dyDescent="0.35">
      <c r="A166" s="8"/>
      <c r="B166" s="8"/>
      <c r="C166" s="8"/>
      <c r="D166" s="8"/>
    </row>
    <row r="167" spans="1:10" hidden="1" x14ac:dyDescent="0.35">
      <c r="A167" s="8"/>
      <c r="B167" s="8"/>
      <c r="C167" s="8"/>
      <c r="D167" s="8"/>
    </row>
    <row r="168" spans="1:10" hidden="1" x14ac:dyDescent="0.35">
      <c r="A168" s="8"/>
      <c r="B168" s="19" t="s">
        <v>42</v>
      </c>
      <c r="C168" s="10" t="s">
        <v>15</v>
      </c>
      <c r="D168" s="8"/>
    </row>
    <row r="169" spans="1:10" hidden="1" x14ac:dyDescent="0.35">
      <c r="A169" s="11"/>
    </row>
    <row r="170" spans="1:10" hidden="1" x14ac:dyDescent="0.35">
      <c r="A170" s="489" t="s">
        <v>113</v>
      </c>
      <c r="B170" s="489"/>
      <c r="C170" s="489"/>
      <c r="D170" s="489"/>
      <c r="E170" s="489"/>
      <c r="F170" s="489"/>
      <c r="G170" s="489"/>
      <c r="H170" s="489"/>
      <c r="I170" s="489"/>
      <c r="J170" s="489"/>
    </row>
    <row r="171" spans="1:10" hidden="1" x14ac:dyDescent="0.35">
      <c r="A171" s="13"/>
    </row>
    <row r="172" spans="1:10" ht="37.5" hidden="1" x14ac:dyDescent="0.35">
      <c r="A172" s="10" t="s">
        <v>28</v>
      </c>
      <c r="B172" s="10" t="s">
        <v>44</v>
      </c>
      <c r="C172" s="10" t="s">
        <v>103</v>
      </c>
      <c r="D172" s="10" t="s">
        <v>114</v>
      </c>
      <c r="E172" s="10" t="s">
        <v>115</v>
      </c>
    </row>
    <row r="173" spans="1:10" hidden="1" x14ac:dyDescent="0.35">
      <c r="A173" s="8"/>
      <c r="B173" s="10">
        <v>1</v>
      </c>
      <c r="C173" s="10">
        <v>2</v>
      </c>
      <c r="D173" s="10">
        <v>3</v>
      </c>
      <c r="E173" s="10">
        <v>4</v>
      </c>
    </row>
    <row r="174" spans="1:10" hidden="1" x14ac:dyDescent="0.35">
      <c r="A174" s="8"/>
      <c r="B174" s="8"/>
      <c r="C174" s="8"/>
      <c r="D174" s="8"/>
      <c r="E174" s="8"/>
    </row>
    <row r="175" spans="1:10" hidden="1" x14ac:dyDescent="0.35">
      <c r="A175" s="8"/>
      <c r="B175" s="8"/>
      <c r="C175" s="8"/>
      <c r="D175" s="8"/>
      <c r="E175" s="8"/>
    </row>
    <row r="176" spans="1:10" hidden="1" x14ac:dyDescent="0.35">
      <c r="A176" s="8"/>
      <c r="B176" s="19" t="s">
        <v>42</v>
      </c>
      <c r="C176" s="8"/>
      <c r="D176" s="10" t="s">
        <v>15</v>
      </c>
      <c r="E176" s="8"/>
    </row>
    <row r="177" hidden="1" x14ac:dyDescent="0.35"/>
  </sheetData>
  <mergeCells count="26">
    <mergeCell ref="A170:J170"/>
    <mergeCell ref="A122:J122"/>
    <mergeCell ref="A130:J130"/>
    <mergeCell ref="A138:J138"/>
    <mergeCell ref="A146:J146"/>
    <mergeCell ref="A154:J154"/>
    <mergeCell ref="A162:J162"/>
    <mergeCell ref="A117:J117"/>
    <mergeCell ref="A50:J50"/>
    <mergeCell ref="A55:A56"/>
    <mergeCell ref="C55:C56"/>
    <mergeCell ref="D55:D56"/>
    <mergeCell ref="A60:A61"/>
    <mergeCell ref="C60:C61"/>
    <mergeCell ref="D60:D61"/>
    <mergeCell ref="A68:J68"/>
    <mergeCell ref="A70:J70"/>
    <mergeCell ref="A81:J81"/>
    <mergeCell ref="A93:J93"/>
    <mergeCell ref="A105:J105"/>
    <mergeCell ref="A6:I6"/>
    <mergeCell ref="A21:J21"/>
    <mergeCell ref="A23:A25"/>
    <mergeCell ref="B23:B25"/>
    <mergeCell ref="C23:C25"/>
    <mergeCell ref="D23:D25"/>
  </mergeCells>
  <hyperlinks>
    <hyperlink ref="A68" r:id="rId1" display="consultantplus://offline/ref=0F40E7BB26451C12492B50E48F931904A283AEBF65E4E6A064F737C0i6z6I"/>
    <hyperlink ref="B65" location="Par1140" display="Par1140"/>
    <hyperlink ref="B64" location="Par1140" display="Par1140"/>
    <hyperlink ref="A7" r:id="rId2" display="consultantplus://offline/ref=0F40E7BB26451C12492B4EE999FF440CA68FF2B663E7B1FF39F1609F36278DFFAC49D49C8BAE0C53EB5F3AiAzCI"/>
  </hyperlinks>
  <pageMargins left="0.70866141732283472" right="0" top="0" bottom="0" header="0.31496062992125984" footer="0.31496062992125984"/>
  <pageSetup paperSize="9" scale="85"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6"/>
  <sheetViews>
    <sheetView topLeftCell="A13" workbookViewId="0">
      <selection activeCell="B80" sqref="B80"/>
    </sheetView>
  </sheetViews>
  <sheetFormatPr defaultRowHeight="14.5" x14ac:dyDescent="0.35"/>
  <cols>
    <col min="1" max="1" width="5" customWidth="1"/>
    <col min="2" max="2" width="25.1796875" customWidth="1"/>
    <col min="3" max="3" width="16" customWidth="1"/>
    <col min="4" max="4" width="11.453125" customWidth="1"/>
    <col min="5" max="5" width="15" customWidth="1"/>
    <col min="6" max="6" width="12.26953125" customWidth="1"/>
    <col min="7" max="7" width="12.81640625" customWidth="1"/>
    <col min="8" max="8" width="13.7265625" customWidth="1"/>
    <col min="9" max="9" width="9.81640625" customWidth="1"/>
    <col min="10" max="10" width="16.54296875" customWidth="1"/>
  </cols>
  <sheetData>
    <row r="1" spans="1:9" x14ac:dyDescent="0.35">
      <c r="I1" s="1" t="s">
        <v>16</v>
      </c>
    </row>
    <row r="2" spans="1:9" x14ac:dyDescent="0.35">
      <c r="I2" s="1" t="s">
        <v>12</v>
      </c>
    </row>
    <row r="3" spans="1:9" x14ac:dyDescent="0.35">
      <c r="I3" s="1" t="s">
        <v>17</v>
      </c>
    </row>
    <row r="4" spans="1:9" x14ac:dyDescent="0.35">
      <c r="I4" s="1" t="s">
        <v>13</v>
      </c>
    </row>
    <row r="5" spans="1:9" x14ac:dyDescent="0.35">
      <c r="A5" s="2"/>
    </row>
    <row r="6" spans="1:9" x14ac:dyDescent="0.35">
      <c r="A6" s="481" t="s">
        <v>18</v>
      </c>
      <c r="B6" s="482"/>
      <c r="C6" s="482"/>
      <c r="D6" s="482"/>
      <c r="E6" s="482"/>
      <c r="F6" s="482"/>
      <c r="G6" s="482"/>
      <c r="H6" s="482"/>
      <c r="I6" s="482"/>
    </row>
    <row r="7" spans="1:9" x14ac:dyDescent="0.35">
      <c r="A7" s="12" t="s">
        <v>19</v>
      </c>
    </row>
    <row r="8" spans="1:9" x14ac:dyDescent="0.35">
      <c r="A8" s="13" t="s">
        <v>20</v>
      </c>
    </row>
    <row r="9" spans="1:9" x14ac:dyDescent="0.35">
      <c r="A9" s="11"/>
    </row>
    <row r="10" spans="1:9" x14ac:dyDescent="0.35">
      <c r="A10" s="13"/>
      <c r="E10" s="13"/>
    </row>
    <row r="11" spans="1:9" x14ac:dyDescent="0.35">
      <c r="A11" s="11"/>
    </row>
    <row r="12" spans="1:9" x14ac:dyDescent="0.35">
      <c r="A12" s="13"/>
      <c r="D12" s="2" t="s">
        <v>21</v>
      </c>
      <c r="E12" s="14"/>
      <c r="F12" s="14"/>
    </row>
    <row r="13" spans="1:9" x14ac:dyDescent="0.35">
      <c r="A13" s="13"/>
      <c r="D13" s="2" t="s">
        <v>22</v>
      </c>
      <c r="E13" s="14"/>
      <c r="F13" s="14"/>
    </row>
    <row r="14" spans="1:9" x14ac:dyDescent="0.35">
      <c r="A14" s="13"/>
      <c r="D14" s="2" t="s">
        <v>23</v>
      </c>
      <c r="E14" s="14"/>
      <c r="F14" s="14"/>
    </row>
    <row r="15" spans="1:9" x14ac:dyDescent="0.35">
      <c r="A15" s="11"/>
    </row>
    <row r="16" spans="1:9" x14ac:dyDescent="0.35">
      <c r="A16" s="15" t="s">
        <v>24</v>
      </c>
    </row>
    <row r="17" spans="1:10" hidden="1" x14ac:dyDescent="0.35">
      <c r="A17" s="11"/>
    </row>
    <row r="18" spans="1:10" hidden="1" x14ac:dyDescent="0.35">
      <c r="A18" s="13" t="s">
        <v>78</v>
      </c>
    </row>
    <row r="19" spans="1:10" hidden="1" x14ac:dyDescent="0.35">
      <c r="A19" s="13" t="s">
        <v>79</v>
      </c>
    </row>
    <row r="20" spans="1:10" hidden="1" x14ac:dyDescent="0.35">
      <c r="A20" s="11"/>
    </row>
    <row r="21" spans="1:10" hidden="1" x14ac:dyDescent="0.35">
      <c r="A21" s="483" t="s">
        <v>27</v>
      </c>
      <c r="B21" s="484"/>
      <c r="C21" s="484"/>
      <c r="D21" s="484"/>
      <c r="E21" s="484"/>
      <c r="F21" s="484"/>
      <c r="G21" s="484"/>
      <c r="H21" s="484"/>
      <c r="I21" s="484"/>
      <c r="J21" s="484"/>
    </row>
    <row r="22" spans="1:10" hidden="1" x14ac:dyDescent="0.35">
      <c r="A22" s="11"/>
    </row>
    <row r="23" spans="1:10" ht="25.5" hidden="1" customHeight="1" x14ac:dyDescent="0.35">
      <c r="A23" s="485" t="s">
        <v>28</v>
      </c>
      <c r="B23" s="485" t="s">
        <v>29</v>
      </c>
      <c r="C23" s="485" t="s">
        <v>30</v>
      </c>
      <c r="D23" s="485" t="s">
        <v>31</v>
      </c>
      <c r="E23" s="485"/>
      <c r="F23" s="485"/>
      <c r="G23" s="485"/>
      <c r="H23" s="485" t="s">
        <v>32</v>
      </c>
      <c r="I23" s="485" t="s">
        <v>33</v>
      </c>
      <c r="J23" s="485" t="s">
        <v>34</v>
      </c>
    </row>
    <row r="24" spans="1:10" hidden="1" x14ac:dyDescent="0.35">
      <c r="A24" s="485"/>
      <c r="B24" s="485"/>
      <c r="C24" s="485"/>
      <c r="D24" s="485" t="s">
        <v>7</v>
      </c>
      <c r="E24" s="485" t="s">
        <v>5</v>
      </c>
      <c r="F24" s="485"/>
      <c r="G24" s="485"/>
      <c r="H24" s="485"/>
      <c r="I24" s="485"/>
      <c r="J24" s="485"/>
    </row>
    <row r="25" spans="1:10" ht="57" hidden="1" customHeight="1" x14ac:dyDescent="0.35">
      <c r="A25" s="485"/>
      <c r="B25" s="485"/>
      <c r="C25" s="485"/>
      <c r="D25" s="485"/>
      <c r="E25" s="10" t="s">
        <v>35</v>
      </c>
      <c r="F25" s="10" t="s">
        <v>36</v>
      </c>
      <c r="G25" s="10" t="s">
        <v>37</v>
      </c>
      <c r="H25" s="485"/>
      <c r="I25" s="485"/>
      <c r="J25" s="485"/>
    </row>
    <row r="26" spans="1:10" hidden="1" x14ac:dyDescent="0.35">
      <c r="A26" s="10">
        <v>1</v>
      </c>
      <c r="B26" s="10">
        <v>2</v>
      </c>
      <c r="C26" s="10">
        <v>3</v>
      </c>
      <c r="D26" s="10">
        <v>4</v>
      </c>
      <c r="E26" s="10">
        <v>5</v>
      </c>
      <c r="F26" s="10">
        <v>6</v>
      </c>
      <c r="G26" s="10">
        <v>7</v>
      </c>
      <c r="H26" s="10">
        <v>8</v>
      </c>
      <c r="I26" s="10">
        <v>9</v>
      </c>
      <c r="J26" s="10">
        <v>10</v>
      </c>
    </row>
    <row r="27" spans="1:10" hidden="1" x14ac:dyDescent="0.35">
      <c r="A27" s="8"/>
      <c r="B27" s="8"/>
      <c r="C27" s="8"/>
      <c r="D27" s="8"/>
      <c r="E27" s="8"/>
      <c r="F27" s="8"/>
      <c r="G27" s="8"/>
      <c r="H27" s="8"/>
      <c r="I27" s="8"/>
      <c r="J27" s="8"/>
    </row>
    <row r="28" spans="1:10" hidden="1" x14ac:dyDescent="0.35">
      <c r="A28" s="8"/>
      <c r="B28" s="8"/>
      <c r="C28" s="8"/>
      <c r="D28" s="8"/>
      <c r="E28" s="8"/>
      <c r="F28" s="8"/>
      <c r="G28" s="8"/>
      <c r="H28" s="8"/>
      <c r="I28" s="8"/>
      <c r="J28" s="8"/>
    </row>
    <row r="29" spans="1:10" hidden="1" x14ac:dyDescent="0.35">
      <c r="A29" s="8"/>
      <c r="B29" s="8"/>
      <c r="C29" s="8"/>
      <c r="D29" s="8"/>
      <c r="E29" s="8"/>
      <c r="F29" s="8"/>
      <c r="G29" s="8"/>
      <c r="H29" s="8"/>
      <c r="I29" s="8"/>
      <c r="J29" s="8"/>
    </row>
    <row r="30" spans="1:10" hidden="1" x14ac:dyDescent="0.35">
      <c r="A30" s="488" t="s">
        <v>42</v>
      </c>
      <c r="B30" s="488"/>
      <c r="C30" s="8" t="s">
        <v>15</v>
      </c>
      <c r="D30" s="8"/>
      <c r="E30" s="8" t="s">
        <v>15</v>
      </c>
      <c r="F30" s="8" t="s">
        <v>15</v>
      </c>
      <c r="G30" s="8" t="s">
        <v>15</v>
      </c>
      <c r="H30" s="18" t="s">
        <v>15</v>
      </c>
      <c r="I30" s="8" t="s">
        <v>15</v>
      </c>
      <c r="J30" s="8"/>
    </row>
    <row r="31" spans="1:10" hidden="1" x14ac:dyDescent="0.35">
      <c r="A31" s="11"/>
    </row>
    <row r="32" spans="1:10" hidden="1" x14ac:dyDescent="0.35">
      <c r="A32" s="489" t="s">
        <v>43</v>
      </c>
      <c r="B32" s="490"/>
      <c r="C32" s="490"/>
      <c r="D32" s="490"/>
      <c r="E32" s="490"/>
      <c r="F32" s="490"/>
      <c r="G32" s="490"/>
      <c r="H32" s="490"/>
      <c r="I32" s="490"/>
      <c r="J32" s="490"/>
    </row>
    <row r="33" spans="1:10" hidden="1" x14ac:dyDescent="0.35">
      <c r="A33" s="11"/>
    </row>
    <row r="34" spans="1:10" ht="50" hidden="1" x14ac:dyDescent="0.35">
      <c r="A34" s="10" t="s">
        <v>28</v>
      </c>
      <c r="B34" s="10" t="s">
        <v>44</v>
      </c>
      <c r="C34" s="10" t="s">
        <v>45</v>
      </c>
      <c r="D34" s="10" t="s">
        <v>46</v>
      </c>
      <c r="E34" s="10" t="s">
        <v>47</v>
      </c>
      <c r="F34" s="10" t="s">
        <v>48</v>
      </c>
    </row>
    <row r="35" spans="1:10" hidden="1" x14ac:dyDescent="0.35">
      <c r="A35" s="10">
        <v>1</v>
      </c>
      <c r="B35" s="10">
        <v>2</v>
      </c>
      <c r="C35" s="10">
        <v>3</v>
      </c>
      <c r="D35" s="10">
        <v>4</v>
      </c>
      <c r="E35" s="10">
        <v>5</v>
      </c>
      <c r="F35" s="10">
        <v>6</v>
      </c>
    </row>
    <row r="36" spans="1:10" hidden="1" x14ac:dyDescent="0.35">
      <c r="A36" s="8"/>
      <c r="B36" s="8"/>
      <c r="C36" s="8"/>
      <c r="D36" s="8"/>
      <c r="E36" s="8"/>
      <c r="F36" s="8"/>
    </row>
    <row r="37" spans="1:10" hidden="1" x14ac:dyDescent="0.35">
      <c r="A37" s="8"/>
      <c r="B37" s="8"/>
      <c r="C37" s="8"/>
      <c r="D37" s="8"/>
      <c r="E37" s="8"/>
      <c r="F37" s="8"/>
    </row>
    <row r="38" spans="1:10" hidden="1" x14ac:dyDescent="0.35">
      <c r="A38" s="8"/>
      <c r="B38" s="19" t="s">
        <v>42</v>
      </c>
      <c r="C38" s="10" t="s">
        <v>15</v>
      </c>
      <c r="D38" s="10" t="s">
        <v>15</v>
      </c>
      <c r="E38" s="10" t="s">
        <v>15</v>
      </c>
      <c r="F38" s="8"/>
    </row>
    <row r="39" spans="1:10" hidden="1" x14ac:dyDescent="0.35">
      <c r="A39" s="11"/>
    </row>
    <row r="40" spans="1:10" hidden="1" x14ac:dyDescent="0.35">
      <c r="A40" s="483" t="s">
        <v>49</v>
      </c>
      <c r="B40" s="484"/>
      <c r="C40" s="484"/>
      <c r="D40" s="484"/>
      <c r="E40" s="484"/>
      <c r="F40" s="484"/>
      <c r="G40" s="484"/>
      <c r="H40" s="484"/>
      <c r="I40" s="484"/>
      <c r="J40" s="484"/>
    </row>
    <row r="41" spans="1:10" hidden="1" x14ac:dyDescent="0.35">
      <c r="A41" s="13"/>
    </row>
    <row r="42" spans="1:10" hidden="1" x14ac:dyDescent="0.35">
      <c r="A42" s="11"/>
    </row>
    <row r="43" spans="1:10" ht="62.5" hidden="1" x14ac:dyDescent="0.35">
      <c r="A43" s="10" t="s">
        <v>28</v>
      </c>
      <c r="B43" s="10" t="s">
        <v>44</v>
      </c>
      <c r="C43" s="10" t="s">
        <v>50</v>
      </c>
      <c r="D43" s="10" t="s">
        <v>51</v>
      </c>
      <c r="E43" s="10" t="s">
        <v>52</v>
      </c>
      <c r="F43" s="10" t="s">
        <v>48</v>
      </c>
    </row>
    <row r="44" spans="1:10" hidden="1" x14ac:dyDescent="0.35">
      <c r="A44" s="10">
        <v>1</v>
      </c>
      <c r="B44" s="10">
        <v>2</v>
      </c>
      <c r="C44" s="10">
        <v>3</v>
      </c>
      <c r="D44" s="10">
        <v>4</v>
      </c>
      <c r="E44" s="10">
        <v>5</v>
      </c>
      <c r="F44" s="10">
        <v>6</v>
      </c>
    </row>
    <row r="45" spans="1:10" hidden="1" x14ac:dyDescent="0.35">
      <c r="A45" s="8"/>
      <c r="B45" s="8"/>
      <c r="C45" s="8"/>
      <c r="D45" s="8"/>
      <c r="E45" s="8"/>
      <c r="F45" s="8"/>
    </row>
    <row r="46" spans="1:10" hidden="1" x14ac:dyDescent="0.35">
      <c r="A46" s="8"/>
      <c r="B46" s="8"/>
      <c r="C46" s="8"/>
      <c r="D46" s="8"/>
      <c r="E46" s="8"/>
      <c r="F46" s="8"/>
    </row>
    <row r="47" spans="1:10" hidden="1" x14ac:dyDescent="0.35">
      <c r="A47" s="8"/>
      <c r="B47" s="19" t="s">
        <v>42</v>
      </c>
      <c r="C47" s="10" t="s">
        <v>15</v>
      </c>
      <c r="D47" s="10" t="s">
        <v>15</v>
      </c>
      <c r="E47" s="10" t="s">
        <v>15</v>
      </c>
      <c r="F47" s="8"/>
    </row>
    <row r="48" spans="1:10" hidden="1" x14ac:dyDescent="0.35">
      <c r="A48" s="11"/>
    </row>
    <row r="49" spans="1:10" ht="33.75" hidden="1" customHeight="1" x14ac:dyDescent="0.35">
      <c r="A49" s="489" t="s">
        <v>53</v>
      </c>
      <c r="B49" s="490"/>
      <c r="C49" s="490"/>
      <c r="D49" s="490"/>
      <c r="E49" s="490"/>
      <c r="F49" s="490"/>
      <c r="G49" s="490"/>
      <c r="H49" s="490"/>
      <c r="I49" s="490"/>
      <c r="J49" s="490"/>
    </row>
    <row r="50" spans="1:10" hidden="1" x14ac:dyDescent="0.35">
      <c r="A50" s="11"/>
    </row>
    <row r="51" spans="1:10" ht="54" hidden="1" customHeight="1" x14ac:dyDescent="0.35">
      <c r="A51" s="10" t="s">
        <v>28</v>
      </c>
      <c r="B51" s="10" t="s">
        <v>54</v>
      </c>
      <c r="C51" s="10" t="s">
        <v>55</v>
      </c>
      <c r="D51" s="10" t="s">
        <v>56</v>
      </c>
    </row>
    <row r="52" spans="1:10" hidden="1" x14ac:dyDescent="0.35">
      <c r="A52" s="10">
        <v>1</v>
      </c>
      <c r="B52" s="10">
        <v>2</v>
      </c>
      <c r="C52" s="10">
        <v>3</v>
      </c>
      <c r="D52" s="10">
        <v>4</v>
      </c>
    </row>
    <row r="53" spans="1:10" ht="59.25" hidden="1" customHeight="1" x14ac:dyDescent="0.35">
      <c r="A53" s="10">
        <v>1</v>
      </c>
      <c r="B53" s="8" t="s">
        <v>57</v>
      </c>
      <c r="C53" s="10" t="s">
        <v>15</v>
      </c>
      <c r="D53" s="8"/>
    </row>
    <row r="54" spans="1:10" hidden="1" x14ac:dyDescent="0.35">
      <c r="A54" s="485" t="s">
        <v>58</v>
      </c>
      <c r="B54" s="18" t="s">
        <v>5</v>
      </c>
      <c r="C54" s="492"/>
      <c r="D54" s="492"/>
    </row>
    <row r="55" spans="1:10" ht="17.25" hidden="1" customHeight="1" x14ac:dyDescent="0.35">
      <c r="A55" s="485"/>
      <c r="B55" s="18" t="s">
        <v>59</v>
      </c>
      <c r="C55" s="492"/>
      <c r="D55" s="492"/>
    </row>
    <row r="56" spans="1:10" ht="18.75" hidden="1" customHeight="1" x14ac:dyDescent="0.35">
      <c r="A56" s="10" t="s">
        <v>60</v>
      </c>
      <c r="B56" s="8" t="s">
        <v>61</v>
      </c>
      <c r="C56" s="8"/>
      <c r="D56" s="8"/>
    </row>
    <row r="57" spans="1:10" ht="63" hidden="1" customHeight="1" x14ac:dyDescent="0.35">
      <c r="A57" s="10" t="s">
        <v>62</v>
      </c>
      <c r="B57" s="8" t="s">
        <v>63</v>
      </c>
      <c r="C57" s="8"/>
      <c r="D57" s="8"/>
    </row>
    <row r="58" spans="1:10" ht="57" hidden="1" customHeight="1" x14ac:dyDescent="0.35">
      <c r="A58" s="10">
        <v>2</v>
      </c>
      <c r="B58" s="8" t="s">
        <v>64</v>
      </c>
      <c r="C58" s="10" t="s">
        <v>15</v>
      </c>
      <c r="D58" s="8"/>
    </row>
    <row r="59" spans="1:10" hidden="1" x14ac:dyDescent="0.35">
      <c r="A59" s="485" t="s">
        <v>65</v>
      </c>
      <c r="B59" s="8" t="s">
        <v>5</v>
      </c>
      <c r="C59" s="492"/>
      <c r="D59" s="492"/>
    </row>
    <row r="60" spans="1:10" ht="79.5" hidden="1" customHeight="1" x14ac:dyDescent="0.35">
      <c r="A60" s="485"/>
      <c r="B60" s="8" t="s">
        <v>66</v>
      </c>
      <c r="C60" s="492"/>
      <c r="D60" s="492"/>
    </row>
    <row r="61" spans="1:10" ht="74.25" hidden="1" customHeight="1" x14ac:dyDescent="0.35">
      <c r="A61" s="10" t="s">
        <v>67</v>
      </c>
      <c r="B61" s="8" t="s">
        <v>68</v>
      </c>
      <c r="C61" s="8"/>
      <c r="D61" s="8"/>
    </row>
    <row r="62" spans="1:10" ht="78.75" hidden="1" customHeight="1" x14ac:dyDescent="0.35">
      <c r="A62" s="10" t="s">
        <v>69</v>
      </c>
      <c r="B62" s="8" t="s">
        <v>70</v>
      </c>
      <c r="C62" s="8"/>
      <c r="D62" s="8"/>
    </row>
    <row r="63" spans="1:10" ht="111.75" hidden="1" customHeight="1" x14ac:dyDescent="0.35">
      <c r="A63" s="10" t="s">
        <v>71</v>
      </c>
      <c r="B63" s="4" t="s">
        <v>72</v>
      </c>
      <c r="C63" s="8"/>
      <c r="D63" s="8"/>
    </row>
    <row r="64" spans="1:10" ht="105.75" hidden="1" customHeight="1" x14ac:dyDescent="0.35">
      <c r="A64" s="10" t="s">
        <v>73</v>
      </c>
      <c r="B64" s="4" t="s">
        <v>72</v>
      </c>
      <c r="C64" s="8"/>
      <c r="D64" s="8"/>
    </row>
    <row r="65" spans="1:10" ht="72.75" hidden="1" customHeight="1" x14ac:dyDescent="0.35">
      <c r="A65" s="10">
        <v>3</v>
      </c>
      <c r="B65" s="8" t="s">
        <v>74</v>
      </c>
      <c r="C65" s="8"/>
      <c r="D65" s="8"/>
    </row>
    <row r="66" spans="1:10" hidden="1" x14ac:dyDescent="0.35">
      <c r="A66" s="8"/>
      <c r="B66" s="19" t="s">
        <v>42</v>
      </c>
      <c r="C66" s="10" t="s">
        <v>15</v>
      </c>
      <c r="D66" s="8"/>
    </row>
    <row r="67" spans="1:10" hidden="1" x14ac:dyDescent="0.35">
      <c r="A67" s="11"/>
    </row>
    <row r="68" spans="1:10" hidden="1" x14ac:dyDescent="0.35">
      <c r="A68" s="22" t="s">
        <v>75</v>
      </c>
    </row>
    <row r="69" spans="1:10" ht="48" hidden="1" customHeight="1" x14ac:dyDescent="0.35">
      <c r="A69" s="494" t="s">
        <v>76</v>
      </c>
      <c r="B69" s="495"/>
      <c r="C69" s="495"/>
      <c r="D69" s="495"/>
      <c r="E69" s="495"/>
      <c r="F69" s="495"/>
      <c r="G69" s="495"/>
      <c r="H69" s="495"/>
      <c r="I69" s="495"/>
      <c r="J69" s="495"/>
    </row>
    <row r="70" spans="1:10" x14ac:dyDescent="0.35">
      <c r="A70" s="11"/>
    </row>
    <row r="71" spans="1:10" x14ac:dyDescent="0.35">
      <c r="A71" s="496" t="s">
        <v>77</v>
      </c>
      <c r="B71" s="497"/>
      <c r="C71" s="497"/>
      <c r="D71" s="497"/>
      <c r="E71" s="497"/>
      <c r="F71" s="497"/>
      <c r="G71" s="497"/>
      <c r="H71" s="497"/>
      <c r="I71" s="497"/>
      <c r="J71" s="497"/>
    </row>
    <row r="72" spans="1:10" x14ac:dyDescent="0.35">
      <c r="A72" s="11"/>
    </row>
    <row r="73" spans="1:10" x14ac:dyDescent="0.35">
      <c r="A73" s="13" t="s">
        <v>122</v>
      </c>
    </row>
    <row r="74" spans="1:10" x14ac:dyDescent="0.35">
      <c r="A74" s="13" t="s">
        <v>26</v>
      </c>
    </row>
    <row r="75" spans="1:10" x14ac:dyDescent="0.35">
      <c r="A75" s="11"/>
    </row>
    <row r="76" spans="1:10" ht="37.5" x14ac:dyDescent="0.35">
      <c r="A76" s="10" t="s">
        <v>28</v>
      </c>
      <c r="B76" s="10" t="s">
        <v>3</v>
      </c>
      <c r="C76" s="10" t="s">
        <v>80</v>
      </c>
      <c r="D76" s="10" t="s">
        <v>81</v>
      </c>
      <c r="E76" s="10" t="s">
        <v>82</v>
      </c>
    </row>
    <row r="77" spans="1:10" x14ac:dyDescent="0.35">
      <c r="A77" s="7">
        <v>1</v>
      </c>
      <c r="B77" s="7">
        <v>2</v>
      </c>
      <c r="C77" s="7">
        <v>3</v>
      </c>
      <c r="D77" s="7">
        <v>4</v>
      </c>
      <c r="E77" s="7">
        <v>5</v>
      </c>
    </row>
    <row r="78" spans="1:10" ht="25" x14ac:dyDescent="0.35">
      <c r="A78" s="10">
        <v>1</v>
      </c>
      <c r="B78" s="8" t="s">
        <v>134</v>
      </c>
      <c r="C78" s="17">
        <v>20000</v>
      </c>
      <c r="D78" s="10">
        <v>4</v>
      </c>
      <c r="E78" s="44">
        <f>C78*D78</f>
        <v>80000</v>
      </c>
    </row>
    <row r="79" spans="1:10" ht="25" x14ac:dyDescent="0.35">
      <c r="A79" s="10">
        <v>2</v>
      </c>
      <c r="B79" s="8" t="s">
        <v>134</v>
      </c>
      <c r="C79" s="17">
        <v>30000</v>
      </c>
      <c r="D79" s="10">
        <v>3</v>
      </c>
      <c r="E79" s="44">
        <f>C79*D79</f>
        <v>90000</v>
      </c>
    </row>
    <row r="80" spans="1:10" x14ac:dyDescent="0.35">
      <c r="A80" s="65">
        <v>3</v>
      </c>
      <c r="B80" s="88"/>
      <c r="C80" s="89"/>
      <c r="D80" s="90">
        <v>0</v>
      </c>
      <c r="E80" s="89">
        <f>C80*D80</f>
        <v>0</v>
      </c>
    </row>
    <row r="81" spans="1:10" x14ac:dyDescent="0.35">
      <c r="A81" s="8"/>
      <c r="B81" s="19" t="s">
        <v>42</v>
      </c>
      <c r="C81" s="10" t="s">
        <v>15</v>
      </c>
      <c r="D81" s="10" t="s">
        <v>15</v>
      </c>
      <c r="E81" s="44">
        <f>SUM(E78:E80)</f>
        <v>170000</v>
      </c>
    </row>
    <row r="82" spans="1:10" x14ac:dyDescent="0.35">
      <c r="A82" s="11"/>
    </row>
    <row r="83" spans="1:10" hidden="1" x14ac:dyDescent="0.35">
      <c r="A83" s="486" t="s">
        <v>83</v>
      </c>
      <c r="B83" s="487"/>
      <c r="C83" s="487"/>
      <c r="D83" s="487"/>
      <c r="E83" s="487"/>
      <c r="F83" s="487"/>
      <c r="G83" s="487"/>
      <c r="H83" s="487"/>
      <c r="I83" s="487"/>
      <c r="J83" s="487"/>
    </row>
    <row r="84" spans="1:10" hidden="1" x14ac:dyDescent="0.35">
      <c r="A84" s="13"/>
    </row>
    <row r="85" spans="1:10" hidden="1" x14ac:dyDescent="0.35">
      <c r="A85" s="11"/>
    </row>
    <row r="86" spans="1:10" hidden="1" x14ac:dyDescent="0.35">
      <c r="A86" s="13" t="s">
        <v>78</v>
      </c>
    </row>
    <row r="87" spans="1:10" hidden="1" x14ac:dyDescent="0.35">
      <c r="A87" s="13" t="s">
        <v>79</v>
      </c>
    </row>
    <row r="88" spans="1:10" hidden="1" x14ac:dyDescent="0.35">
      <c r="A88" s="11"/>
    </row>
    <row r="89" spans="1:10" ht="75" hidden="1" x14ac:dyDescent="0.35">
      <c r="A89" s="10" t="s">
        <v>28</v>
      </c>
      <c r="B89" s="10" t="s">
        <v>44</v>
      </c>
      <c r="C89" s="10" t="s">
        <v>84</v>
      </c>
      <c r="D89" s="10" t="s">
        <v>85</v>
      </c>
      <c r="E89" s="10" t="s">
        <v>86</v>
      </c>
    </row>
    <row r="90" spans="1:10" hidden="1" x14ac:dyDescent="0.35">
      <c r="A90" s="10">
        <v>1</v>
      </c>
      <c r="B90" s="10">
        <v>2</v>
      </c>
      <c r="C90" s="10">
        <v>3</v>
      </c>
      <c r="D90" s="10">
        <v>4</v>
      </c>
      <c r="E90" s="10">
        <v>5</v>
      </c>
    </row>
    <row r="91" spans="1:10" hidden="1" x14ac:dyDescent="0.35">
      <c r="A91" s="8"/>
      <c r="B91" s="8"/>
      <c r="C91" s="8"/>
      <c r="D91" s="8"/>
      <c r="E91" s="8"/>
    </row>
    <row r="92" spans="1:10" hidden="1" x14ac:dyDescent="0.35">
      <c r="A92" s="8"/>
      <c r="B92" s="8"/>
      <c r="C92" s="8"/>
      <c r="D92" s="8"/>
      <c r="E92" s="8"/>
    </row>
    <row r="93" spans="1:10" hidden="1" x14ac:dyDescent="0.35">
      <c r="A93" s="8"/>
      <c r="B93" s="19" t="s">
        <v>42</v>
      </c>
      <c r="C93" s="8"/>
      <c r="D93" s="10" t="s">
        <v>15</v>
      </c>
      <c r="E93" s="8"/>
    </row>
    <row r="94" spans="1:10" hidden="1" x14ac:dyDescent="0.35">
      <c r="A94" s="11"/>
    </row>
    <row r="95" spans="1:10" hidden="1" x14ac:dyDescent="0.35">
      <c r="A95" s="496" t="s">
        <v>87</v>
      </c>
      <c r="B95" s="497"/>
      <c r="C95" s="497"/>
      <c r="D95" s="497"/>
      <c r="E95" s="497"/>
      <c r="F95" s="497"/>
      <c r="G95" s="497"/>
      <c r="H95" s="497"/>
      <c r="I95" s="497"/>
      <c r="J95" s="497"/>
    </row>
    <row r="96" spans="1:10" hidden="1" x14ac:dyDescent="0.35">
      <c r="A96" s="13"/>
    </row>
    <row r="97" spans="1:10" hidden="1" x14ac:dyDescent="0.35">
      <c r="A97" s="11"/>
    </row>
    <row r="98" spans="1:10" hidden="1" x14ac:dyDescent="0.35">
      <c r="A98" s="22" t="s">
        <v>78</v>
      </c>
    </row>
    <row r="99" spans="1:10" hidden="1" x14ac:dyDescent="0.35">
      <c r="A99" s="13" t="s">
        <v>79</v>
      </c>
    </row>
    <row r="100" spans="1:10" hidden="1" x14ac:dyDescent="0.35">
      <c r="A100" s="11"/>
    </row>
    <row r="101" spans="1:10" ht="37.5" hidden="1" x14ac:dyDescent="0.35">
      <c r="A101" s="10" t="s">
        <v>28</v>
      </c>
      <c r="B101" s="10" t="s">
        <v>3</v>
      </c>
      <c r="C101" s="10" t="s">
        <v>80</v>
      </c>
      <c r="D101" s="10" t="s">
        <v>81</v>
      </c>
      <c r="E101" s="10" t="s">
        <v>82</v>
      </c>
    </row>
    <row r="102" spans="1:10" hidden="1" x14ac:dyDescent="0.35">
      <c r="A102" s="10">
        <v>1</v>
      </c>
      <c r="B102" s="10">
        <v>2</v>
      </c>
      <c r="C102" s="10">
        <v>3</v>
      </c>
      <c r="D102" s="10">
        <v>4</v>
      </c>
      <c r="E102" s="10">
        <v>5</v>
      </c>
    </row>
    <row r="103" spans="1:10" hidden="1" x14ac:dyDescent="0.35">
      <c r="A103" s="8"/>
      <c r="B103" s="8"/>
      <c r="C103" s="8"/>
      <c r="D103" s="8"/>
      <c r="E103" s="8"/>
    </row>
    <row r="104" spans="1:10" hidden="1" x14ac:dyDescent="0.35">
      <c r="A104" s="8"/>
      <c r="B104" s="8"/>
      <c r="C104" s="8"/>
      <c r="D104" s="8"/>
      <c r="E104" s="8"/>
    </row>
    <row r="105" spans="1:10" hidden="1" x14ac:dyDescent="0.35">
      <c r="A105" s="8"/>
      <c r="B105" s="19" t="s">
        <v>42</v>
      </c>
      <c r="C105" s="10" t="s">
        <v>15</v>
      </c>
      <c r="D105" s="10" t="s">
        <v>15</v>
      </c>
      <c r="E105" s="8"/>
    </row>
    <row r="106" spans="1:10" hidden="1" x14ac:dyDescent="0.35">
      <c r="A106" s="11"/>
    </row>
    <row r="107" spans="1:10" hidden="1" x14ac:dyDescent="0.35">
      <c r="A107" s="486" t="s">
        <v>88</v>
      </c>
      <c r="B107" s="487"/>
      <c r="C107" s="487"/>
      <c r="D107" s="487"/>
      <c r="E107" s="487"/>
      <c r="F107" s="487"/>
      <c r="G107" s="487"/>
      <c r="H107" s="487"/>
      <c r="I107" s="487"/>
      <c r="J107" s="487"/>
    </row>
    <row r="108" spans="1:10" hidden="1" x14ac:dyDescent="0.35">
      <c r="A108" s="13"/>
    </row>
    <row r="109" spans="1:10" hidden="1" x14ac:dyDescent="0.35">
      <c r="A109" s="11"/>
    </row>
    <row r="110" spans="1:10" hidden="1" x14ac:dyDescent="0.35">
      <c r="A110" s="13" t="s">
        <v>78</v>
      </c>
    </row>
    <row r="111" spans="1:10" hidden="1" x14ac:dyDescent="0.35">
      <c r="A111" s="13" t="s">
        <v>79</v>
      </c>
    </row>
    <row r="112" spans="1:10" hidden="1" x14ac:dyDescent="0.35">
      <c r="A112" s="11"/>
    </row>
    <row r="113" spans="1:10" ht="37.5" hidden="1" x14ac:dyDescent="0.35">
      <c r="A113" s="10" t="s">
        <v>28</v>
      </c>
      <c r="B113" s="10" t="s">
        <v>3</v>
      </c>
      <c r="C113" s="10" t="s">
        <v>80</v>
      </c>
      <c r="D113" s="10" t="s">
        <v>81</v>
      </c>
      <c r="E113" s="10" t="s">
        <v>82</v>
      </c>
    </row>
    <row r="114" spans="1:10" hidden="1" x14ac:dyDescent="0.35">
      <c r="A114" s="10">
        <v>1</v>
      </c>
      <c r="B114" s="10">
        <v>2</v>
      </c>
      <c r="C114" s="10">
        <v>3</v>
      </c>
      <c r="D114" s="10">
        <v>4</v>
      </c>
      <c r="E114" s="10">
        <v>5</v>
      </c>
    </row>
    <row r="115" spans="1:10" hidden="1" x14ac:dyDescent="0.35">
      <c r="A115" s="8"/>
      <c r="B115" s="8"/>
      <c r="C115" s="8"/>
      <c r="D115" s="8"/>
      <c r="E115" s="8"/>
    </row>
    <row r="116" spans="1:10" hidden="1" x14ac:dyDescent="0.35">
      <c r="A116" s="8"/>
      <c r="B116" s="8"/>
      <c r="C116" s="8"/>
      <c r="D116" s="8"/>
      <c r="E116" s="8"/>
    </row>
    <row r="117" spans="1:10" hidden="1" x14ac:dyDescent="0.35">
      <c r="A117" s="8"/>
      <c r="B117" s="19" t="s">
        <v>42</v>
      </c>
      <c r="C117" s="10" t="s">
        <v>15</v>
      </c>
      <c r="D117" s="10" t="s">
        <v>15</v>
      </c>
      <c r="E117" s="8"/>
    </row>
    <row r="118" spans="1:10" hidden="1" x14ac:dyDescent="0.35">
      <c r="A118" s="11"/>
    </row>
    <row r="119" spans="1:10" hidden="1" x14ac:dyDescent="0.35">
      <c r="A119" s="496" t="s">
        <v>89</v>
      </c>
      <c r="B119" s="497"/>
      <c r="C119" s="497"/>
      <c r="D119" s="497"/>
      <c r="E119" s="497"/>
      <c r="F119" s="497"/>
      <c r="G119" s="497"/>
      <c r="H119" s="497"/>
      <c r="I119" s="497"/>
      <c r="J119" s="497"/>
    </row>
    <row r="120" spans="1:10" hidden="1" x14ac:dyDescent="0.35">
      <c r="A120" s="13"/>
    </row>
    <row r="121" spans="1:10" hidden="1" x14ac:dyDescent="0.35">
      <c r="A121" s="13" t="s">
        <v>78</v>
      </c>
    </row>
    <row r="122" spans="1:10" hidden="1" x14ac:dyDescent="0.35">
      <c r="A122" s="13" t="s">
        <v>79</v>
      </c>
    </row>
    <row r="123" spans="1:10" hidden="1" x14ac:dyDescent="0.35">
      <c r="A123" s="11"/>
    </row>
    <row r="124" spans="1:10" hidden="1" x14ac:dyDescent="0.35">
      <c r="A124" s="483" t="s">
        <v>90</v>
      </c>
      <c r="B124" s="482"/>
      <c r="C124" s="482"/>
      <c r="D124" s="482"/>
      <c r="E124" s="482"/>
      <c r="F124" s="482"/>
      <c r="G124" s="482"/>
      <c r="H124" s="482"/>
      <c r="I124" s="482"/>
      <c r="J124" s="482"/>
    </row>
    <row r="125" spans="1:10" hidden="1" x14ac:dyDescent="0.35">
      <c r="A125" s="11"/>
    </row>
    <row r="126" spans="1:10" ht="37.5" hidden="1" x14ac:dyDescent="0.35">
      <c r="A126" s="10" t="s">
        <v>28</v>
      </c>
      <c r="B126" s="10" t="s">
        <v>44</v>
      </c>
      <c r="C126" s="10" t="s">
        <v>91</v>
      </c>
      <c r="D126" s="10" t="s">
        <v>92</v>
      </c>
      <c r="E126" s="10" t="s">
        <v>93</v>
      </c>
      <c r="F126" s="10" t="s">
        <v>48</v>
      </c>
    </row>
    <row r="127" spans="1:10" hidden="1" x14ac:dyDescent="0.35">
      <c r="A127" s="10">
        <v>1</v>
      </c>
      <c r="B127" s="10">
        <v>2</v>
      </c>
      <c r="C127" s="10">
        <v>3</v>
      </c>
      <c r="D127" s="10">
        <v>4</v>
      </c>
      <c r="E127" s="10">
        <v>5</v>
      </c>
      <c r="F127" s="10">
        <v>6</v>
      </c>
    </row>
    <row r="128" spans="1:10" hidden="1" x14ac:dyDescent="0.35">
      <c r="A128" s="8"/>
      <c r="B128" s="8"/>
      <c r="C128" s="8"/>
      <c r="D128" s="8"/>
      <c r="E128" s="8"/>
      <c r="F128" s="8"/>
    </row>
    <row r="129" spans="1:10" hidden="1" x14ac:dyDescent="0.35">
      <c r="A129" s="8"/>
      <c r="B129" s="8"/>
      <c r="C129" s="8"/>
      <c r="D129" s="8"/>
      <c r="E129" s="8"/>
      <c r="F129" s="8"/>
    </row>
    <row r="130" spans="1:10" hidden="1" x14ac:dyDescent="0.35">
      <c r="A130" s="8"/>
      <c r="B130" s="19" t="s">
        <v>42</v>
      </c>
      <c r="C130" s="10" t="s">
        <v>15</v>
      </c>
      <c r="D130" s="10" t="s">
        <v>15</v>
      </c>
      <c r="E130" s="10" t="s">
        <v>15</v>
      </c>
      <c r="F130" s="8"/>
    </row>
    <row r="131" spans="1:10" hidden="1" x14ac:dyDescent="0.35">
      <c r="A131" s="11"/>
    </row>
    <row r="132" spans="1:10" hidden="1" x14ac:dyDescent="0.35">
      <c r="A132" s="483" t="s">
        <v>94</v>
      </c>
      <c r="B132" s="482"/>
      <c r="C132" s="482"/>
      <c r="D132" s="482"/>
      <c r="E132" s="482"/>
      <c r="F132" s="482"/>
      <c r="G132" s="482"/>
      <c r="H132" s="482"/>
      <c r="I132" s="482"/>
      <c r="J132" s="482"/>
    </row>
    <row r="133" spans="1:10" hidden="1" x14ac:dyDescent="0.35">
      <c r="A133" s="11"/>
    </row>
    <row r="134" spans="1:10" ht="37.5" hidden="1" x14ac:dyDescent="0.35">
      <c r="A134" s="10" t="s">
        <v>28</v>
      </c>
      <c r="B134" s="10" t="s">
        <v>44</v>
      </c>
      <c r="C134" s="10" t="s">
        <v>95</v>
      </c>
      <c r="D134" s="10" t="s">
        <v>96</v>
      </c>
      <c r="E134" s="10" t="s">
        <v>97</v>
      </c>
    </row>
    <row r="135" spans="1:10" hidden="1" x14ac:dyDescent="0.35">
      <c r="A135" s="10">
        <v>1</v>
      </c>
      <c r="B135" s="10">
        <v>2</v>
      </c>
      <c r="C135" s="10">
        <v>3</v>
      </c>
      <c r="D135" s="10">
        <v>4</v>
      </c>
      <c r="E135" s="10">
        <v>5</v>
      </c>
    </row>
    <row r="136" spans="1:10" hidden="1" x14ac:dyDescent="0.35">
      <c r="A136" s="8"/>
      <c r="B136" s="8"/>
      <c r="C136" s="8"/>
      <c r="D136" s="8"/>
      <c r="E136" s="8"/>
    </row>
    <row r="137" spans="1:10" hidden="1" x14ac:dyDescent="0.35">
      <c r="A137" s="8"/>
      <c r="B137" s="8"/>
      <c r="C137" s="8"/>
      <c r="D137" s="8"/>
      <c r="E137" s="8"/>
    </row>
    <row r="138" spans="1:10" hidden="1" x14ac:dyDescent="0.35">
      <c r="A138" s="8"/>
      <c r="B138" s="19" t="s">
        <v>42</v>
      </c>
      <c r="C138" s="8"/>
      <c r="D138" s="8"/>
      <c r="E138" s="8"/>
    </row>
    <row r="139" spans="1:10" hidden="1" x14ac:dyDescent="0.35">
      <c r="A139" s="11"/>
    </row>
    <row r="140" spans="1:10" hidden="1" x14ac:dyDescent="0.35">
      <c r="A140" s="483" t="s">
        <v>98</v>
      </c>
      <c r="B140" s="482"/>
      <c r="C140" s="482"/>
      <c r="D140" s="482"/>
      <c r="E140" s="482"/>
      <c r="F140" s="482"/>
      <c r="G140" s="482"/>
      <c r="H140" s="482"/>
      <c r="I140" s="482"/>
      <c r="J140" s="482"/>
    </row>
    <row r="141" spans="1:10" hidden="1" x14ac:dyDescent="0.35">
      <c r="A141" s="13"/>
    </row>
    <row r="142" spans="1:10" ht="37.5" hidden="1" x14ac:dyDescent="0.35">
      <c r="A142" s="10" t="s">
        <v>28</v>
      </c>
      <c r="B142" s="10" t="s">
        <v>3</v>
      </c>
      <c r="C142" s="10" t="s">
        <v>99</v>
      </c>
      <c r="D142" s="10" t="s">
        <v>100</v>
      </c>
      <c r="E142" s="10" t="s">
        <v>101</v>
      </c>
      <c r="F142" s="10" t="s">
        <v>48</v>
      </c>
    </row>
    <row r="143" spans="1:10" hidden="1" x14ac:dyDescent="0.35">
      <c r="A143" s="10">
        <v>1</v>
      </c>
      <c r="B143" s="10">
        <v>2</v>
      </c>
      <c r="C143" s="10">
        <v>3</v>
      </c>
      <c r="D143" s="10">
        <v>4</v>
      </c>
      <c r="E143" s="10">
        <v>5</v>
      </c>
      <c r="F143" s="10">
        <v>6</v>
      </c>
    </row>
    <row r="144" spans="1:10" hidden="1" x14ac:dyDescent="0.35">
      <c r="A144" s="8"/>
      <c r="B144" s="8"/>
      <c r="C144" s="8"/>
      <c r="D144" s="8"/>
      <c r="E144" s="8"/>
      <c r="F144" s="8"/>
    </row>
    <row r="145" spans="1:10" hidden="1" x14ac:dyDescent="0.35">
      <c r="A145" s="8"/>
      <c r="B145" s="8"/>
      <c r="C145" s="8"/>
      <c r="D145" s="8"/>
      <c r="E145" s="8"/>
      <c r="F145" s="8"/>
    </row>
    <row r="146" spans="1:10" hidden="1" x14ac:dyDescent="0.35">
      <c r="A146" s="8"/>
      <c r="B146" s="19" t="s">
        <v>42</v>
      </c>
      <c r="C146" s="10" t="s">
        <v>15</v>
      </c>
      <c r="D146" s="10" t="s">
        <v>15</v>
      </c>
      <c r="E146" s="10" t="s">
        <v>15</v>
      </c>
      <c r="F146" s="8"/>
    </row>
    <row r="147" spans="1:10" hidden="1" x14ac:dyDescent="0.35">
      <c r="A147" s="11"/>
    </row>
    <row r="148" spans="1:10" hidden="1" x14ac:dyDescent="0.35">
      <c r="A148" s="483" t="s">
        <v>102</v>
      </c>
      <c r="B148" s="482"/>
      <c r="C148" s="482"/>
      <c r="D148" s="482"/>
      <c r="E148" s="482"/>
      <c r="F148" s="482"/>
      <c r="G148" s="482"/>
      <c r="H148" s="482"/>
      <c r="I148" s="482"/>
      <c r="J148" s="482"/>
    </row>
    <row r="149" spans="1:10" hidden="1" x14ac:dyDescent="0.35">
      <c r="A149" s="11"/>
    </row>
    <row r="150" spans="1:10" ht="37.5" hidden="1" x14ac:dyDescent="0.35">
      <c r="A150" s="10" t="s">
        <v>28</v>
      </c>
      <c r="B150" s="10" t="s">
        <v>3</v>
      </c>
      <c r="C150" s="10" t="s">
        <v>103</v>
      </c>
      <c r="D150" s="10" t="s">
        <v>104</v>
      </c>
      <c r="E150" s="10" t="s">
        <v>105</v>
      </c>
    </row>
    <row r="151" spans="1:10" hidden="1" x14ac:dyDescent="0.35">
      <c r="A151" s="10">
        <v>1</v>
      </c>
      <c r="B151" s="10">
        <v>2</v>
      </c>
      <c r="C151" s="10">
        <v>3</v>
      </c>
      <c r="D151" s="10">
        <v>4</v>
      </c>
      <c r="E151" s="10">
        <v>5</v>
      </c>
    </row>
    <row r="152" spans="1:10" hidden="1" x14ac:dyDescent="0.35">
      <c r="A152" s="8"/>
      <c r="B152" s="8"/>
      <c r="C152" s="8"/>
      <c r="D152" s="8"/>
      <c r="E152" s="8"/>
    </row>
    <row r="153" spans="1:10" hidden="1" x14ac:dyDescent="0.35">
      <c r="A153" s="8"/>
      <c r="B153" s="8"/>
      <c r="C153" s="8"/>
      <c r="D153" s="8"/>
      <c r="E153" s="8"/>
    </row>
    <row r="154" spans="1:10" hidden="1" x14ac:dyDescent="0.35">
      <c r="A154" s="8"/>
      <c r="B154" s="19" t="s">
        <v>42</v>
      </c>
      <c r="C154" s="10" t="s">
        <v>15</v>
      </c>
      <c r="D154" s="10" t="s">
        <v>15</v>
      </c>
      <c r="E154" s="10" t="s">
        <v>15</v>
      </c>
    </row>
    <row r="155" spans="1:10" hidden="1" x14ac:dyDescent="0.35">
      <c r="A155" s="11"/>
    </row>
    <row r="156" spans="1:10" hidden="1" x14ac:dyDescent="0.35">
      <c r="A156" s="483" t="s">
        <v>106</v>
      </c>
      <c r="B156" s="484"/>
      <c r="C156" s="484"/>
      <c r="D156" s="484"/>
      <c r="E156" s="484"/>
      <c r="F156" s="484"/>
      <c r="G156" s="484"/>
      <c r="H156" s="484"/>
      <c r="I156" s="484"/>
      <c r="J156" s="484"/>
    </row>
    <row r="157" spans="1:10" hidden="1" x14ac:dyDescent="0.35">
      <c r="A157" s="13"/>
    </row>
    <row r="158" spans="1:10" ht="37.5" hidden="1" x14ac:dyDescent="0.35">
      <c r="A158" s="10" t="s">
        <v>28</v>
      </c>
      <c r="B158" s="10" t="s">
        <v>44</v>
      </c>
      <c r="C158" s="10" t="s">
        <v>107</v>
      </c>
      <c r="D158" s="10" t="s">
        <v>108</v>
      </c>
      <c r="E158" s="10" t="s">
        <v>109</v>
      </c>
    </row>
    <row r="159" spans="1:10" hidden="1" x14ac:dyDescent="0.35">
      <c r="A159" s="10">
        <v>1</v>
      </c>
      <c r="B159" s="10">
        <v>2</v>
      </c>
      <c r="C159" s="10">
        <v>3</v>
      </c>
      <c r="D159" s="10">
        <v>4</v>
      </c>
      <c r="E159" s="10">
        <v>5</v>
      </c>
    </row>
    <row r="160" spans="1:10" hidden="1" x14ac:dyDescent="0.35">
      <c r="A160" s="8"/>
      <c r="B160" s="8"/>
      <c r="C160" s="8"/>
      <c r="D160" s="8"/>
      <c r="E160" s="8"/>
    </row>
    <row r="161" spans="1:10" hidden="1" x14ac:dyDescent="0.35">
      <c r="A161" s="8"/>
      <c r="B161" s="8"/>
      <c r="C161" s="8"/>
      <c r="D161" s="8"/>
      <c r="E161" s="8"/>
    </row>
    <row r="162" spans="1:10" hidden="1" x14ac:dyDescent="0.35">
      <c r="A162" s="8"/>
      <c r="B162" s="19" t="s">
        <v>42</v>
      </c>
      <c r="C162" s="10" t="s">
        <v>15</v>
      </c>
      <c r="D162" s="10" t="s">
        <v>15</v>
      </c>
      <c r="E162" s="8"/>
    </row>
    <row r="163" spans="1:10" hidden="1" x14ac:dyDescent="0.35">
      <c r="A163" s="11"/>
    </row>
    <row r="164" spans="1:10" hidden="1" x14ac:dyDescent="0.35">
      <c r="A164" s="489" t="s">
        <v>110</v>
      </c>
      <c r="B164" s="490"/>
      <c r="C164" s="490"/>
      <c r="D164" s="490"/>
      <c r="E164" s="490"/>
      <c r="F164" s="490"/>
      <c r="G164" s="490"/>
      <c r="H164" s="490"/>
      <c r="I164" s="490"/>
      <c r="J164" s="490"/>
    </row>
    <row r="165" spans="1:10" hidden="1" x14ac:dyDescent="0.35">
      <c r="A165" s="13"/>
    </row>
    <row r="166" spans="1:10" ht="25" hidden="1" x14ac:dyDescent="0.35">
      <c r="A166" s="10" t="s">
        <v>28</v>
      </c>
      <c r="B166" s="10" t="s">
        <v>44</v>
      </c>
      <c r="C166" s="10" t="s">
        <v>111</v>
      </c>
      <c r="D166" s="10" t="s">
        <v>112</v>
      </c>
    </row>
    <row r="167" spans="1:10" hidden="1" x14ac:dyDescent="0.35">
      <c r="A167" s="10">
        <v>1</v>
      </c>
      <c r="B167" s="10">
        <v>2</v>
      </c>
      <c r="C167" s="10">
        <v>3</v>
      </c>
      <c r="D167" s="10">
        <v>4</v>
      </c>
    </row>
    <row r="168" spans="1:10" hidden="1" x14ac:dyDescent="0.35">
      <c r="A168" s="8"/>
      <c r="B168" s="8"/>
      <c r="C168" s="8"/>
      <c r="D168" s="8"/>
    </row>
    <row r="169" spans="1:10" hidden="1" x14ac:dyDescent="0.35">
      <c r="A169" s="8"/>
      <c r="B169" s="8"/>
      <c r="C169" s="8"/>
      <c r="D169" s="8"/>
    </row>
    <row r="170" spans="1:10" hidden="1" x14ac:dyDescent="0.35">
      <c r="A170" s="8"/>
      <c r="B170" s="19" t="s">
        <v>42</v>
      </c>
      <c r="C170" s="10" t="s">
        <v>15</v>
      </c>
      <c r="D170" s="8"/>
    </row>
    <row r="171" spans="1:10" hidden="1" x14ac:dyDescent="0.35">
      <c r="A171" s="11"/>
    </row>
    <row r="172" spans="1:10" hidden="1" x14ac:dyDescent="0.35">
      <c r="A172" s="489" t="s">
        <v>113</v>
      </c>
      <c r="B172" s="490"/>
      <c r="C172" s="490"/>
      <c r="D172" s="490"/>
      <c r="E172" s="490"/>
      <c r="F172" s="490"/>
      <c r="G172" s="490"/>
      <c r="H172" s="490"/>
      <c r="I172" s="490"/>
      <c r="J172" s="490"/>
    </row>
    <row r="173" spans="1:10" hidden="1" x14ac:dyDescent="0.35">
      <c r="A173" s="13"/>
    </row>
    <row r="174" spans="1:10" ht="37.5" hidden="1" x14ac:dyDescent="0.35">
      <c r="A174" s="10" t="s">
        <v>28</v>
      </c>
      <c r="B174" s="10" t="s">
        <v>44</v>
      </c>
      <c r="C174" s="10" t="s">
        <v>103</v>
      </c>
      <c r="D174" s="10" t="s">
        <v>114</v>
      </c>
      <c r="E174" s="10" t="s">
        <v>115</v>
      </c>
    </row>
    <row r="175" spans="1:10" hidden="1" x14ac:dyDescent="0.35">
      <c r="A175" s="8"/>
      <c r="B175" s="10">
        <v>1</v>
      </c>
      <c r="C175" s="10">
        <v>2</v>
      </c>
      <c r="D175" s="10">
        <v>3</v>
      </c>
      <c r="E175" s="10">
        <v>4</v>
      </c>
    </row>
    <row r="176" spans="1:10" hidden="1" x14ac:dyDescent="0.35">
      <c r="A176" s="8"/>
      <c r="B176" s="8"/>
      <c r="C176" s="8"/>
      <c r="D176" s="8"/>
      <c r="E176" s="8"/>
    </row>
  </sheetData>
  <mergeCells count="34">
    <mergeCell ref="A148:J148"/>
    <mergeCell ref="A156:J156"/>
    <mergeCell ref="A164:J164"/>
    <mergeCell ref="A172:J172"/>
    <mergeCell ref="A95:J95"/>
    <mergeCell ref="A107:J107"/>
    <mergeCell ref="A119:J119"/>
    <mergeCell ref="A124:J124"/>
    <mergeCell ref="A132:J132"/>
    <mergeCell ref="A140:J140"/>
    <mergeCell ref="A83:J83"/>
    <mergeCell ref="E24:G24"/>
    <mergeCell ref="A30:B30"/>
    <mergeCell ref="A32:J32"/>
    <mergeCell ref="A40:J40"/>
    <mergeCell ref="A49:J49"/>
    <mergeCell ref="A54:A55"/>
    <mergeCell ref="C54:C55"/>
    <mergeCell ref="D54:D55"/>
    <mergeCell ref="A59:A60"/>
    <mergeCell ref="C59:C60"/>
    <mergeCell ref="D59:D60"/>
    <mergeCell ref="A69:J69"/>
    <mergeCell ref="A71:J71"/>
    <mergeCell ref="A6:I6"/>
    <mergeCell ref="A21:J21"/>
    <mergeCell ref="A23:A25"/>
    <mergeCell ref="B23:B25"/>
    <mergeCell ref="C23:C25"/>
    <mergeCell ref="D23:G23"/>
    <mergeCell ref="H23:H25"/>
    <mergeCell ref="I23:I25"/>
    <mergeCell ref="J23:J25"/>
    <mergeCell ref="D24:D25"/>
  </mergeCells>
  <hyperlinks>
    <hyperlink ref="A7" r:id="rId1" display="consultantplus://offline/ref=0F40E7BB26451C12492B4EE999FF440CA68FF2B663E7B1FF39F1609F36278DFFAC49D49C8BAE0C53EB5F3AiAzCI"/>
    <hyperlink ref="B63" location="Par1140" display="Par1140"/>
    <hyperlink ref="B64" location="Par1140" display="Par1140"/>
    <hyperlink ref="A69" r:id="rId2" display="consultantplus://offline/ref=0F40E7BB26451C12492B50E48F931904A283AEBF65E4E6A064F737C0i6z6I"/>
  </hyperlinks>
  <pageMargins left="0.70866141732283472" right="0" top="0" bottom="0" header="0.31496062992125984" footer="0.31496062992125984"/>
  <pageSetup paperSize="9" scale="85"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7"/>
  <sheetViews>
    <sheetView workbookViewId="0">
      <selection activeCell="D79" sqref="D79"/>
    </sheetView>
  </sheetViews>
  <sheetFormatPr defaultRowHeight="14.5" x14ac:dyDescent="0.35"/>
  <cols>
    <col min="1" max="1" width="5" customWidth="1"/>
    <col min="2" max="2" width="25.1796875" customWidth="1"/>
    <col min="3" max="3" width="16" customWidth="1"/>
    <col min="4" max="4" width="11.453125" customWidth="1"/>
    <col min="5" max="5" width="15" customWidth="1"/>
    <col min="6" max="6" width="12.26953125" customWidth="1"/>
    <col min="7" max="7" width="12.81640625" customWidth="1"/>
    <col min="8" max="8" width="13.7265625" customWidth="1"/>
    <col min="9" max="9" width="9.81640625" customWidth="1"/>
    <col min="10" max="10" width="16.54296875" customWidth="1"/>
  </cols>
  <sheetData>
    <row r="1" spans="1:9" x14ac:dyDescent="0.35">
      <c r="I1" s="1" t="s">
        <v>16</v>
      </c>
    </row>
    <row r="2" spans="1:9" x14ac:dyDescent="0.35">
      <c r="I2" s="1" t="s">
        <v>12</v>
      </c>
    </row>
    <row r="3" spans="1:9" x14ac:dyDescent="0.35">
      <c r="I3" s="1" t="s">
        <v>17</v>
      </c>
    </row>
    <row r="4" spans="1:9" x14ac:dyDescent="0.35">
      <c r="I4" s="1" t="s">
        <v>13</v>
      </c>
    </row>
    <row r="5" spans="1:9" x14ac:dyDescent="0.35">
      <c r="A5" s="264"/>
    </row>
    <row r="6" spans="1:9" x14ac:dyDescent="0.35">
      <c r="A6" s="481" t="s">
        <v>18</v>
      </c>
      <c r="B6" s="482"/>
      <c r="C6" s="482"/>
      <c r="D6" s="482"/>
      <c r="E6" s="482"/>
      <c r="F6" s="482"/>
      <c r="G6" s="482"/>
      <c r="H6" s="482"/>
      <c r="I6" s="482"/>
    </row>
    <row r="7" spans="1:9" x14ac:dyDescent="0.35">
      <c r="A7" s="12" t="s">
        <v>19</v>
      </c>
    </row>
    <row r="8" spans="1:9" x14ac:dyDescent="0.35">
      <c r="A8" s="13" t="s">
        <v>20</v>
      </c>
    </row>
    <row r="9" spans="1:9" x14ac:dyDescent="0.35">
      <c r="A9" s="11"/>
    </row>
    <row r="10" spans="1:9" x14ac:dyDescent="0.35">
      <c r="A10" s="13"/>
      <c r="E10" s="13"/>
    </row>
    <row r="11" spans="1:9" x14ac:dyDescent="0.35">
      <c r="A11" s="11"/>
    </row>
    <row r="12" spans="1:9" x14ac:dyDescent="0.35">
      <c r="A12" s="13"/>
      <c r="D12" s="264" t="s">
        <v>21</v>
      </c>
      <c r="E12" s="260"/>
      <c r="F12" s="260"/>
    </row>
    <row r="13" spans="1:9" x14ac:dyDescent="0.35">
      <c r="A13" s="13"/>
      <c r="D13" s="264" t="s">
        <v>22</v>
      </c>
      <c r="E13" s="260"/>
      <c r="F13" s="260"/>
    </row>
    <row r="14" spans="1:9" x14ac:dyDescent="0.35">
      <c r="A14" s="13"/>
      <c r="D14" s="264" t="s">
        <v>23</v>
      </c>
      <c r="E14" s="260"/>
      <c r="F14" s="260"/>
    </row>
    <row r="15" spans="1:9" x14ac:dyDescent="0.35">
      <c r="A15" s="11"/>
    </row>
    <row r="16" spans="1:9" hidden="1" x14ac:dyDescent="0.35">
      <c r="A16" s="15" t="s">
        <v>24</v>
      </c>
    </row>
    <row r="17" spans="1:10" hidden="1" x14ac:dyDescent="0.35">
      <c r="A17" s="11"/>
    </row>
    <row r="18" spans="1:10" hidden="1" x14ac:dyDescent="0.35">
      <c r="A18" s="13" t="s">
        <v>78</v>
      </c>
    </row>
    <row r="19" spans="1:10" hidden="1" x14ac:dyDescent="0.35">
      <c r="A19" s="13" t="s">
        <v>79</v>
      </c>
    </row>
    <row r="20" spans="1:10" hidden="1" x14ac:dyDescent="0.35">
      <c r="A20" s="11"/>
    </row>
    <row r="21" spans="1:10" hidden="1" x14ac:dyDescent="0.35">
      <c r="A21" s="483" t="s">
        <v>27</v>
      </c>
      <c r="B21" s="484"/>
      <c r="C21" s="484"/>
      <c r="D21" s="484"/>
      <c r="E21" s="484"/>
      <c r="F21" s="484"/>
      <c r="G21" s="484"/>
      <c r="H21" s="484"/>
      <c r="I21" s="484"/>
      <c r="J21" s="484"/>
    </row>
    <row r="22" spans="1:10" hidden="1" x14ac:dyDescent="0.35">
      <c r="A22" s="11"/>
    </row>
    <row r="23" spans="1:10" ht="25.5" hidden="1" customHeight="1" x14ac:dyDescent="0.35">
      <c r="A23" s="485" t="s">
        <v>28</v>
      </c>
      <c r="B23" s="485" t="s">
        <v>29</v>
      </c>
      <c r="C23" s="485" t="s">
        <v>30</v>
      </c>
      <c r="D23" s="485" t="s">
        <v>31</v>
      </c>
      <c r="E23" s="485"/>
      <c r="F23" s="485"/>
      <c r="G23" s="485"/>
      <c r="H23" s="485" t="s">
        <v>32</v>
      </c>
      <c r="I23" s="485" t="s">
        <v>33</v>
      </c>
      <c r="J23" s="485" t="s">
        <v>34</v>
      </c>
    </row>
    <row r="24" spans="1:10" hidden="1" x14ac:dyDescent="0.35">
      <c r="A24" s="485"/>
      <c r="B24" s="485"/>
      <c r="C24" s="485"/>
      <c r="D24" s="485" t="s">
        <v>7</v>
      </c>
      <c r="E24" s="485" t="s">
        <v>5</v>
      </c>
      <c r="F24" s="485"/>
      <c r="G24" s="485"/>
      <c r="H24" s="485"/>
      <c r="I24" s="485"/>
      <c r="J24" s="485"/>
    </row>
    <row r="25" spans="1:10" ht="57" hidden="1" customHeight="1" x14ac:dyDescent="0.35">
      <c r="A25" s="485"/>
      <c r="B25" s="485"/>
      <c r="C25" s="485"/>
      <c r="D25" s="485"/>
      <c r="E25" s="261" t="s">
        <v>35</v>
      </c>
      <c r="F25" s="261" t="s">
        <v>36</v>
      </c>
      <c r="G25" s="261" t="s">
        <v>37</v>
      </c>
      <c r="H25" s="485"/>
      <c r="I25" s="485"/>
      <c r="J25" s="485"/>
    </row>
    <row r="26" spans="1:10" hidden="1" x14ac:dyDescent="0.35">
      <c r="A26" s="261">
        <v>1</v>
      </c>
      <c r="B26" s="261">
        <v>2</v>
      </c>
      <c r="C26" s="261">
        <v>3</v>
      </c>
      <c r="D26" s="261">
        <v>4</v>
      </c>
      <c r="E26" s="261">
        <v>5</v>
      </c>
      <c r="F26" s="261">
        <v>6</v>
      </c>
      <c r="G26" s="261">
        <v>7</v>
      </c>
      <c r="H26" s="261">
        <v>8</v>
      </c>
      <c r="I26" s="261">
        <v>9</v>
      </c>
      <c r="J26" s="261">
        <v>10</v>
      </c>
    </row>
    <row r="27" spans="1:10" hidden="1" x14ac:dyDescent="0.35">
      <c r="A27" s="263"/>
      <c r="B27" s="263"/>
      <c r="C27" s="263"/>
      <c r="D27" s="263"/>
      <c r="E27" s="263"/>
      <c r="F27" s="263"/>
      <c r="G27" s="263"/>
      <c r="H27" s="263"/>
      <c r="I27" s="263"/>
      <c r="J27" s="263"/>
    </row>
    <row r="28" spans="1:10" hidden="1" x14ac:dyDescent="0.35">
      <c r="A28" s="263"/>
      <c r="B28" s="263"/>
      <c r="C28" s="263"/>
      <c r="D28" s="263"/>
      <c r="E28" s="263"/>
      <c r="F28" s="263"/>
      <c r="G28" s="263"/>
      <c r="H28" s="263"/>
      <c r="I28" s="263"/>
      <c r="J28" s="263"/>
    </row>
    <row r="29" spans="1:10" hidden="1" x14ac:dyDescent="0.35">
      <c r="A29" s="263"/>
      <c r="B29" s="263"/>
      <c r="C29" s="263"/>
      <c r="D29" s="263"/>
      <c r="E29" s="263"/>
      <c r="F29" s="263"/>
      <c r="G29" s="263"/>
      <c r="H29" s="263"/>
      <c r="I29" s="263"/>
      <c r="J29" s="263"/>
    </row>
    <row r="30" spans="1:10" hidden="1" x14ac:dyDescent="0.35">
      <c r="A30" s="488" t="s">
        <v>42</v>
      </c>
      <c r="B30" s="488"/>
      <c r="C30" s="263" t="s">
        <v>15</v>
      </c>
      <c r="D30" s="263"/>
      <c r="E30" s="263" t="s">
        <v>15</v>
      </c>
      <c r="F30" s="263" t="s">
        <v>15</v>
      </c>
      <c r="G30" s="263" t="s">
        <v>15</v>
      </c>
      <c r="H30" s="18" t="s">
        <v>15</v>
      </c>
      <c r="I30" s="263" t="s">
        <v>15</v>
      </c>
      <c r="J30" s="263"/>
    </row>
    <row r="31" spans="1:10" hidden="1" x14ac:dyDescent="0.35">
      <c r="A31" s="11"/>
    </row>
    <row r="32" spans="1:10" hidden="1" x14ac:dyDescent="0.35">
      <c r="A32" s="489" t="s">
        <v>43</v>
      </c>
      <c r="B32" s="490"/>
      <c r="C32" s="490"/>
      <c r="D32" s="490"/>
      <c r="E32" s="490"/>
      <c r="F32" s="490"/>
      <c r="G32" s="490"/>
      <c r="H32" s="490"/>
      <c r="I32" s="490"/>
      <c r="J32" s="490"/>
    </row>
    <row r="33" spans="1:10" hidden="1" x14ac:dyDescent="0.35">
      <c r="A33" s="11"/>
    </row>
    <row r="34" spans="1:10" ht="50" hidden="1" x14ac:dyDescent="0.35">
      <c r="A34" s="261" t="s">
        <v>28</v>
      </c>
      <c r="B34" s="261" t="s">
        <v>44</v>
      </c>
      <c r="C34" s="261" t="s">
        <v>45</v>
      </c>
      <c r="D34" s="261" t="s">
        <v>46</v>
      </c>
      <c r="E34" s="261" t="s">
        <v>47</v>
      </c>
      <c r="F34" s="261" t="s">
        <v>48</v>
      </c>
    </row>
    <row r="35" spans="1:10" hidden="1" x14ac:dyDescent="0.35">
      <c r="A35" s="261">
        <v>1</v>
      </c>
      <c r="B35" s="261">
        <v>2</v>
      </c>
      <c r="C35" s="261">
        <v>3</v>
      </c>
      <c r="D35" s="261">
        <v>4</v>
      </c>
      <c r="E35" s="261">
        <v>5</v>
      </c>
      <c r="F35" s="261">
        <v>6</v>
      </c>
    </row>
    <row r="36" spans="1:10" hidden="1" x14ac:dyDescent="0.35">
      <c r="A36" s="263"/>
      <c r="B36" s="263"/>
      <c r="C36" s="263"/>
      <c r="D36" s="263"/>
      <c r="E36" s="263"/>
      <c r="F36" s="263"/>
    </row>
    <row r="37" spans="1:10" hidden="1" x14ac:dyDescent="0.35">
      <c r="A37" s="263"/>
      <c r="B37" s="263"/>
      <c r="C37" s="263"/>
      <c r="D37" s="263"/>
      <c r="E37" s="263"/>
      <c r="F37" s="263"/>
    </row>
    <row r="38" spans="1:10" hidden="1" x14ac:dyDescent="0.35">
      <c r="A38" s="263"/>
      <c r="B38" s="262" t="s">
        <v>42</v>
      </c>
      <c r="C38" s="261" t="s">
        <v>15</v>
      </c>
      <c r="D38" s="261" t="s">
        <v>15</v>
      </c>
      <c r="E38" s="261" t="s">
        <v>15</v>
      </c>
      <c r="F38" s="263"/>
    </row>
    <row r="39" spans="1:10" hidden="1" x14ac:dyDescent="0.35">
      <c r="A39" s="11"/>
    </row>
    <row r="40" spans="1:10" hidden="1" x14ac:dyDescent="0.35">
      <c r="A40" s="483" t="s">
        <v>49</v>
      </c>
      <c r="B40" s="484"/>
      <c r="C40" s="484"/>
      <c r="D40" s="484"/>
      <c r="E40" s="484"/>
      <c r="F40" s="484"/>
      <c r="G40" s="484"/>
      <c r="H40" s="484"/>
      <c r="I40" s="484"/>
      <c r="J40" s="484"/>
    </row>
    <row r="41" spans="1:10" hidden="1" x14ac:dyDescent="0.35">
      <c r="A41" s="13"/>
    </row>
    <row r="42" spans="1:10" hidden="1" x14ac:dyDescent="0.35">
      <c r="A42" s="11"/>
    </row>
    <row r="43" spans="1:10" ht="62.5" hidden="1" x14ac:dyDescent="0.35">
      <c r="A43" s="261" t="s">
        <v>28</v>
      </c>
      <c r="B43" s="261" t="s">
        <v>44</v>
      </c>
      <c r="C43" s="261" t="s">
        <v>50</v>
      </c>
      <c r="D43" s="261" t="s">
        <v>51</v>
      </c>
      <c r="E43" s="261" t="s">
        <v>52</v>
      </c>
      <c r="F43" s="261" t="s">
        <v>48</v>
      </c>
    </row>
    <row r="44" spans="1:10" hidden="1" x14ac:dyDescent="0.35">
      <c r="A44" s="261">
        <v>1</v>
      </c>
      <c r="B44" s="261">
        <v>2</v>
      </c>
      <c r="C44" s="261">
        <v>3</v>
      </c>
      <c r="D44" s="261">
        <v>4</v>
      </c>
      <c r="E44" s="261">
        <v>5</v>
      </c>
      <c r="F44" s="261">
        <v>6</v>
      </c>
    </row>
    <row r="45" spans="1:10" hidden="1" x14ac:dyDescent="0.35">
      <c r="A45" s="263"/>
      <c r="B45" s="263"/>
      <c r="C45" s="263"/>
      <c r="D45" s="263"/>
      <c r="E45" s="263"/>
      <c r="F45" s="263"/>
    </row>
    <row r="46" spans="1:10" hidden="1" x14ac:dyDescent="0.35">
      <c r="A46" s="263"/>
      <c r="B46" s="263"/>
      <c r="C46" s="263"/>
      <c r="D46" s="263"/>
      <c r="E46" s="263"/>
      <c r="F46" s="263"/>
    </row>
    <row r="47" spans="1:10" hidden="1" x14ac:dyDescent="0.35">
      <c r="A47" s="263"/>
      <c r="B47" s="262" t="s">
        <v>42</v>
      </c>
      <c r="C47" s="261" t="s">
        <v>15</v>
      </c>
      <c r="D47" s="261" t="s">
        <v>15</v>
      </c>
      <c r="E47" s="261" t="s">
        <v>15</v>
      </c>
      <c r="F47" s="263"/>
    </row>
    <row r="48" spans="1:10" hidden="1" x14ac:dyDescent="0.35">
      <c r="A48" s="11"/>
    </row>
    <row r="49" spans="1:10" ht="33.75" hidden="1" customHeight="1" x14ac:dyDescent="0.35">
      <c r="A49" s="489" t="s">
        <v>53</v>
      </c>
      <c r="B49" s="490"/>
      <c r="C49" s="490"/>
      <c r="D49" s="490"/>
      <c r="E49" s="490"/>
      <c r="F49" s="490"/>
      <c r="G49" s="490"/>
      <c r="H49" s="490"/>
      <c r="I49" s="490"/>
      <c r="J49" s="490"/>
    </row>
    <row r="50" spans="1:10" hidden="1" x14ac:dyDescent="0.35">
      <c r="A50" s="11"/>
    </row>
    <row r="51" spans="1:10" ht="54" hidden="1" customHeight="1" x14ac:dyDescent="0.35">
      <c r="A51" s="261" t="s">
        <v>28</v>
      </c>
      <c r="B51" s="261" t="s">
        <v>54</v>
      </c>
      <c r="C51" s="261" t="s">
        <v>55</v>
      </c>
      <c r="D51" s="261" t="s">
        <v>56</v>
      </c>
    </row>
    <row r="52" spans="1:10" hidden="1" x14ac:dyDescent="0.35">
      <c r="A52" s="261">
        <v>1</v>
      </c>
      <c r="B52" s="261">
        <v>2</v>
      </c>
      <c r="C52" s="261">
        <v>3</v>
      </c>
      <c r="D52" s="261">
        <v>4</v>
      </c>
    </row>
    <row r="53" spans="1:10" ht="59.25" hidden="1" customHeight="1" x14ac:dyDescent="0.35">
      <c r="A53" s="261">
        <v>1</v>
      </c>
      <c r="B53" s="263" t="s">
        <v>57</v>
      </c>
      <c r="C53" s="261" t="s">
        <v>15</v>
      </c>
      <c r="D53" s="263"/>
    </row>
    <row r="54" spans="1:10" hidden="1" x14ac:dyDescent="0.35">
      <c r="A54" s="485" t="s">
        <v>58</v>
      </c>
      <c r="B54" s="18" t="s">
        <v>5</v>
      </c>
      <c r="C54" s="492"/>
      <c r="D54" s="492"/>
    </row>
    <row r="55" spans="1:10" ht="17.25" hidden="1" customHeight="1" x14ac:dyDescent="0.35">
      <c r="A55" s="485"/>
      <c r="B55" s="18" t="s">
        <v>59</v>
      </c>
      <c r="C55" s="492"/>
      <c r="D55" s="492"/>
    </row>
    <row r="56" spans="1:10" ht="18.75" hidden="1" customHeight="1" x14ac:dyDescent="0.35">
      <c r="A56" s="261" t="s">
        <v>60</v>
      </c>
      <c r="B56" s="263" t="s">
        <v>61</v>
      </c>
      <c r="C56" s="263"/>
      <c r="D56" s="263"/>
    </row>
    <row r="57" spans="1:10" ht="63" hidden="1" customHeight="1" x14ac:dyDescent="0.35">
      <c r="A57" s="261" t="s">
        <v>62</v>
      </c>
      <c r="B57" s="263" t="s">
        <v>63</v>
      </c>
      <c r="C57" s="263"/>
      <c r="D57" s="263"/>
    </row>
    <row r="58" spans="1:10" ht="57" hidden="1" customHeight="1" x14ac:dyDescent="0.35">
      <c r="A58" s="261">
        <v>2</v>
      </c>
      <c r="B58" s="263" t="s">
        <v>64</v>
      </c>
      <c r="C58" s="261" t="s">
        <v>15</v>
      </c>
      <c r="D58" s="263"/>
    </row>
    <row r="59" spans="1:10" hidden="1" x14ac:dyDescent="0.35">
      <c r="A59" s="485" t="s">
        <v>65</v>
      </c>
      <c r="B59" s="263" t="s">
        <v>5</v>
      </c>
      <c r="C59" s="492"/>
      <c r="D59" s="492"/>
    </row>
    <row r="60" spans="1:10" ht="79.5" hidden="1" customHeight="1" x14ac:dyDescent="0.35">
      <c r="A60" s="485"/>
      <c r="B60" s="263" t="s">
        <v>66</v>
      </c>
      <c r="C60" s="492"/>
      <c r="D60" s="492"/>
    </row>
    <row r="61" spans="1:10" ht="74.25" hidden="1" customHeight="1" x14ac:dyDescent="0.35">
      <c r="A61" s="261" t="s">
        <v>67</v>
      </c>
      <c r="B61" s="263" t="s">
        <v>68</v>
      </c>
      <c r="C61" s="263"/>
      <c r="D61" s="263"/>
    </row>
    <row r="62" spans="1:10" ht="78.75" hidden="1" customHeight="1" x14ac:dyDescent="0.35">
      <c r="A62" s="261" t="s">
        <v>69</v>
      </c>
      <c r="B62" s="263" t="s">
        <v>70</v>
      </c>
      <c r="C62" s="263"/>
      <c r="D62" s="263"/>
    </row>
    <row r="63" spans="1:10" ht="111.75" hidden="1" customHeight="1" x14ac:dyDescent="0.35">
      <c r="A63" s="261" t="s">
        <v>71</v>
      </c>
      <c r="B63" s="4" t="s">
        <v>72</v>
      </c>
      <c r="C63" s="263"/>
      <c r="D63" s="263"/>
    </row>
    <row r="64" spans="1:10" ht="105.75" hidden="1" customHeight="1" x14ac:dyDescent="0.35">
      <c r="A64" s="261" t="s">
        <v>73</v>
      </c>
      <c r="B64" s="4" t="s">
        <v>72</v>
      </c>
      <c r="C64" s="263"/>
      <c r="D64" s="263"/>
    </row>
    <row r="65" spans="1:10" ht="72.75" hidden="1" customHeight="1" x14ac:dyDescent="0.35">
      <c r="A65" s="261">
        <v>3</v>
      </c>
      <c r="B65" s="263" t="s">
        <v>74</v>
      </c>
      <c r="C65" s="263"/>
      <c r="D65" s="263"/>
    </row>
    <row r="66" spans="1:10" hidden="1" x14ac:dyDescent="0.35">
      <c r="A66" s="263"/>
      <c r="B66" s="262" t="s">
        <v>42</v>
      </c>
      <c r="C66" s="261" t="s">
        <v>15</v>
      </c>
      <c r="D66" s="263"/>
    </row>
    <row r="67" spans="1:10" hidden="1" x14ac:dyDescent="0.35">
      <c r="A67" s="11"/>
    </row>
    <row r="68" spans="1:10" hidden="1" x14ac:dyDescent="0.35">
      <c r="A68" s="22" t="s">
        <v>75</v>
      </c>
    </row>
    <row r="69" spans="1:10" ht="48" hidden="1" customHeight="1" x14ac:dyDescent="0.35">
      <c r="A69" s="494" t="s">
        <v>76</v>
      </c>
      <c r="B69" s="495"/>
      <c r="C69" s="495"/>
      <c r="D69" s="495"/>
      <c r="E69" s="495"/>
      <c r="F69" s="495"/>
      <c r="G69" s="495"/>
      <c r="H69" s="495"/>
      <c r="I69" s="495"/>
      <c r="J69" s="495"/>
    </row>
    <row r="70" spans="1:10" x14ac:dyDescent="0.35">
      <c r="A70" s="11"/>
    </row>
    <row r="71" spans="1:10" x14ac:dyDescent="0.35">
      <c r="A71" s="496" t="s">
        <v>77</v>
      </c>
      <c r="B71" s="497"/>
      <c r="C71" s="497"/>
      <c r="D71" s="497"/>
      <c r="E71" s="497"/>
      <c r="F71" s="497"/>
      <c r="G71" s="497"/>
      <c r="H71" s="497"/>
      <c r="I71" s="497"/>
      <c r="J71" s="497"/>
    </row>
    <row r="72" spans="1:10" x14ac:dyDescent="0.35">
      <c r="A72" s="11"/>
    </row>
    <row r="73" spans="1:10" x14ac:dyDescent="0.35">
      <c r="A73" s="13" t="s">
        <v>137</v>
      </c>
    </row>
    <row r="74" spans="1:10" x14ac:dyDescent="0.35">
      <c r="A74" s="13" t="s">
        <v>26</v>
      </c>
    </row>
    <row r="75" spans="1:10" x14ac:dyDescent="0.35">
      <c r="A75" s="11"/>
    </row>
    <row r="76" spans="1:10" ht="37.5" x14ac:dyDescent="0.35">
      <c r="A76" s="261" t="s">
        <v>28</v>
      </c>
      <c r="B76" s="261" t="s">
        <v>3</v>
      </c>
      <c r="C76" s="261" t="s">
        <v>80</v>
      </c>
      <c r="D76" s="261" t="s">
        <v>81</v>
      </c>
      <c r="E76" s="261" t="s">
        <v>82</v>
      </c>
    </row>
    <row r="77" spans="1:10" x14ac:dyDescent="0.35">
      <c r="A77" s="7">
        <v>1</v>
      </c>
      <c r="B77" s="7">
        <v>2</v>
      </c>
      <c r="C77" s="7">
        <v>3</v>
      </c>
      <c r="D77" s="7">
        <v>4</v>
      </c>
      <c r="E77" s="7">
        <v>5</v>
      </c>
    </row>
    <row r="78" spans="1:10" ht="69.75" customHeight="1" x14ac:dyDescent="0.35">
      <c r="A78" s="261">
        <v>1</v>
      </c>
      <c r="B78" s="263" t="s">
        <v>686</v>
      </c>
      <c r="C78" s="44">
        <v>3000</v>
      </c>
      <c r="D78" s="261">
        <v>26</v>
      </c>
      <c r="E78" s="44">
        <f>C78*D78</f>
        <v>78000</v>
      </c>
    </row>
    <row r="79" spans="1:10" x14ac:dyDescent="0.35">
      <c r="A79" s="263"/>
      <c r="B79" s="262" t="s">
        <v>42</v>
      </c>
      <c r="C79" s="261" t="s">
        <v>15</v>
      </c>
      <c r="D79" s="261" t="s">
        <v>15</v>
      </c>
      <c r="E79" s="44">
        <f>SUM(E78:E78)</f>
        <v>78000</v>
      </c>
    </row>
    <row r="80" spans="1:10" x14ac:dyDescent="0.35">
      <c r="A80" s="11"/>
    </row>
    <row r="81" spans="1:10" hidden="1" x14ac:dyDescent="0.35">
      <c r="A81" s="486" t="s">
        <v>83</v>
      </c>
      <c r="B81" s="487"/>
      <c r="C81" s="487"/>
      <c r="D81" s="487"/>
      <c r="E81" s="487"/>
      <c r="F81" s="487"/>
      <c r="G81" s="487"/>
      <c r="H81" s="487"/>
      <c r="I81" s="487"/>
      <c r="J81" s="487"/>
    </row>
    <row r="82" spans="1:10" hidden="1" x14ac:dyDescent="0.35">
      <c r="A82" s="13"/>
    </row>
    <row r="83" spans="1:10" hidden="1" x14ac:dyDescent="0.35">
      <c r="A83" s="11"/>
    </row>
    <row r="84" spans="1:10" hidden="1" x14ac:dyDescent="0.35">
      <c r="A84" s="13" t="s">
        <v>78</v>
      </c>
    </row>
    <row r="85" spans="1:10" hidden="1" x14ac:dyDescent="0.35">
      <c r="A85" s="13" t="s">
        <v>79</v>
      </c>
    </row>
    <row r="86" spans="1:10" hidden="1" x14ac:dyDescent="0.35">
      <c r="A86" s="11"/>
    </row>
    <row r="87" spans="1:10" ht="75" hidden="1" x14ac:dyDescent="0.35">
      <c r="A87" s="261" t="s">
        <v>28</v>
      </c>
      <c r="B87" s="261" t="s">
        <v>44</v>
      </c>
      <c r="C87" s="261" t="s">
        <v>84</v>
      </c>
      <c r="D87" s="261" t="s">
        <v>85</v>
      </c>
      <c r="E87" s="261" t="s">
        <v>86</v>
      </c>
    </row>
    <row r="88" spans="1:10" hidden="1" x14ac:dyDescent="0.35">
      <c r="A88" s="261">
        <v>1</v>
      </c>
      <c r="B88" s="261">
        <v>2</v>
      </c>
      <c r="C88" s="261">
        <v>3</v>
      </c>
      <c r="D88" s="261">
        <v>4</v>
      </c>
      <c r="E88" s="261">
        <v>5</v>
      </c>
    </row>
    <row r="89" spans="1:10" hidden="1" x14ac:dyDescent="0.35">
      <c r="A89" s="263"/>
      <c r="B89" s="263"/>
      <c r="C89" s="263"/>
      <c r="D89" s="263"/>
      <c r="E89" s="263"/>
    </row>
    <row r="90" spans="1:10" hidden="1" x14ac:dyDescent="0.35">
      <c r="A90" s="263"/>
      <c r="B90" s="263"/>
      <c r="C90" s="263"/>
      <c r="D90" s="263"/>
      <c r="E90" s="263"/>
    </row>
    <row r="91" spans="1:10" hidden="1" x14ac:dyDescent="0.35">
      <c r="A91" s="263"/>
      <c r="B91" s="262" t="s">
        <v>42</v>
      </c>
      <c r="C91" s="263"/>
      <c r="D91" s="261" t="s">
        <v>15</v>
      </c>
      <c r="E91" s="263"/>
    </row>
    <row r="92" spans="1:10" hidden="1" x14ac:dyDescent="0.35">
      <c r="A92" s="11"/>
    </row>
    <row r="93" spans="1:10" hidden="1" x14ac:dyDescent="0.35">
      <c r="A93" s="496" t="s">
        <v>87</v>
      </c>
      <c r="B93" s="497"/>
      <c r="C93" s="497"/>
      <c r="D93" s="497"/>
      <c r="E93" s="497"/>
      <c r="F93" s="497"/>
      <c r="G93" s="497"/>
      <c r="H93" s="497"/>
      <c r="I93" s="497"/>
      <c r="J93" s="497"/>
    </row>
    <row r="94" spans="1:10" hidden="1" x14ac:dyDescent="0.35">
      <c r="A94" s="13"/>
    </row>
    <row r="95" spans="1:10" hidden="1" x14ac:dyDescent="0.35">
      <c r="A95" s="11"/>
    </row>
    <row r="96" spans="1:10" hidden="1" x14ac:dyDescent="0.35">
      <c r="A96" s="22" t="s">
        <v>78</v>
      </c>
    </row>
    <row r="97" spans="1:10" hidden="1" x14ac:dyDescent="0.35">
      <c r="A97" s="13" t="s">
        <v>79</v>
      </c>
    </row>
    <row r="98" spans="1:10" hidden="1" x14ac:dyDescent="0.35">
      <c r="A98" s="11"/>
    </row>
    <row r="99" spans="1:10" ht="37.5" hidden="1" x14ac:dyDescent="0.35">
      <c r="A99" s="261" t="s">
        <v>28</v>
      </c>
      <c r="B99" s="261" t="s">
        <v>3</v>
      </c>
      <c r="C99" s="261" t="s">
        <v>80</v>
      </c>
      <c r="D99" s="261" t="s">
        <v>81</v>
      </c>
      <c r="E99" s="261" t="s">
        <v>82</v>
      </c>
    </row>
    <row r="100" spans="1:10" hidden="1" x14ac:dyDescent="0.35">
      <c r="A100" s="261">
        <v>1</v>
      </c>
      <c r="B100" s="261">
        <v>2</v>
      </c>
      <c r="C100" s="261">
        <v>3</v>
      </c>
      <c r="D100" s="261">
        <v>4</v>
      </c>
      <c r="E100" s="261">
        <v>5</v>
      </c>
    </row>
    <row r="101" spans="1:10" hidden="1" x14ac:dyDescent="0.35">
      <c r="A101" s="263"/>
      <c r="B101" s="263"/>
      <c r="C101" s="263"/>
      <c r="D101" s="263"/>
      <c r="E101" s="263"/>
    </row>
    <row r="102" spans="1:10" hidden="1" x14ac:dyDescent="0.35">
      <c r="A102" s="263"/>
      <c r="B102" s="263"/>
      <c r="C102" s="263"/>
      <c r="D102" s="263"/>
      <c r="E102" s="263"/>
    </row>
    <row r="103" spans="1:10" hidden="1" x14ac:dyDescent="0.35">
      <c r="A103" s="263"/>
      <c r="B103" s="262" t="s">
        <v>42</v>
      </c>
      <c r="C103" s="261" t="s">
        <v>15</v>
      </c>
      <c r="D103" s="261" t="s">
        <v>15</v>
      </c>
      <c r="E103" s="263"/>
    </row>
    <row r="104" spans="1:10" hidden="1" x14ac:dyDescent="0.35">
      <c r="A104" s="11"/>
    </row>
    <row r="105" spans="1:10" hidden="1" x14ac:dyDescent="0.35">
      <c r="A105" s="486" t="s">
        <v>88</v>
      </c>
      <c r="B105" s="487"/>
      <c r="C105" s="487"/>
      <c r="D105" s="487"/>
      <c r="E105" s="487"/>
      <c r="F105" s="487"/>
      <c r="G105" s="487"/>
      <c r="H105" s="487"/>
      <c r="I105" s="487"/>
      <c r="J105" s="487"/>
    </row>
    <row r="106" spans="1:10" hidden="1" x14ac:dyDescent="0.35">
      <c r="A106" s="13"/>
    </row>
    <row r="107" spans="1:10" hidden="1" x14ac:dyDescent="0.35">
      <c r="A107" s="11"/>
    </row>
    <row r="108" spans="1:10" hidden="1" x14ac:dyDescent="0.35">
      <c r="A108" s="13" t="s">
        <v>78</v>
      </c>
    </row>
    <row r="109" spans="1:10" hidden="1" x14ac:dyDescent="0.35">
      <c r="A109" s="13" t="s">
        <v>79</v>
      </c>
    </row>
    <row r="110" spans="1:10" hidden="1" x14ac:dyDescent="0.35">
      <c r="A110" s="11"/>
    </row>
    <row r="111" spans="1:10" ht="37.5" hidden="1" x14ac:dyDescent="0.35">
      <c r="A111" s="261" t="s">
        <v>28</v>
      </c>
      <c r="B111" s="261" t="s">
        <v>3</v>
      </c>
      <c r="C111" s="261" t="s">
        <v>80</v>
      </c>
      <c r="D111" s="261" t="s">
        <v>81</v>
      </c>
      <c r="E111" s="261" t="s">
        <v>82</v>
      </c>
    </row>
    <row r="112" spans="1:10" hidden="1" x14ac:dyDescent="0.35">
      <c r="A112" s="261">
        <v>1</v>
      </c>
      <c r="B112" s="261">
        <v>2</v>
      </c>
      <c r="C112" s="261">
        <v>3</v>
      </c>
      <c r="D112" s="261">
        <v>4</v>
      </c>
      <c r="E112" s="261">
        <v>5</v>
      </c>
    </row>
    <row r="113" spans="1:10" hidden="1" x14ac:dyDescent="0.35">
      <c r="A113" s="263"/>
      <c r="B113" s="263"/>
      <c r="C113" s="263"/>
      <c r="D113" s="263"/>
      <c r="E113" s="263"/>
    </row>
    <row r="114" spans="1:10" hidden="1" x14ac:dyDescent="0.35">
      <c r="A114" s="263"/>
      <c r="B114" s="263"/>
      <c r="C114" s="263"/>
      <c r="D114" s="263"/>
      <c r="E114" s="263"/>
    </row>
    <row r="115" spans="1:10" hidden="1" x14ac:dyDescent="0.35">
      <c r="A115" s="263"/>
      <c r="B115" s="262" t="s">
        <v>42</v>
      </c>
      <c r="C115" s="261" t="s">
        <v>15</v>
      </c>
      <c r="D115" s="261" t="s">
        <v>15</v>
      </c>
      <c r="E115" s="263"/>
    </row>
    <row r="116" spans="1:10" hidden="1" x14ac:dyDescent="0.35">
      <c r="A116" s="11"/>
    </row>
    <row r="117" spans="1:10" hidden="1" x14ac:dyDescent="0.35">
      <c r="A117" s="496" t="s">
        <v>89</v>
      </c>
      <c r="B117" s="497"/>
      <c r="C117" s="497"/>
      <c r="D117" s="497"/>
      <c r="E117" s="497"/>
      <c r="F117" s="497"/>
      <c r="G117" s="497"/>
      <c r="H117" s="497"/>
      <c r="I117" s="497"/>
      <c r="J117" s="497"/>
    </row>
    <row r="118" spans="1:10" hidden="1" x14ac:dyDescent="0.35">
      <c r="A118" s="13"/>
    </row>
    <row r="119" spans="1:10" hidden="1" x14ac:dyDescent="0.35">
      <c r="A119" s="13" t="s">
        <v>78</v>
      </c>
    </row>
    <row r="120" spans="1:10" hidden="1" x14ac:dyDescent="0.35">
      <c r="A120" s="13" t="s">
        <v>79</v>
      </c>
    </row>
    <row r="121" spans="1:10" hidden="1" x14ac:dyDescent="0.35">
      <c r="A121" s="11"/>
    </row>
    <row r="122" spans="1:10" hidden="1" x14ac:dyDescent="0.35">
      <c r="A122" s="483" t="s">
        <v>90</v>
      </c>
      <c r="B122" s="482"/>
      <c r="C122" s="482"/>
      <c r="D122" s="482"/>
      <c r="E122" s="482"/>
      <c r="F122" s="482"/>
      <c r="G122" s="482"/>
      <c r="H122" s="482"/>
      <c r="I122" s="482"/>
      <c r="J122" s="482"/>
    </row>
    <row r="123" spans="1:10" hidden="1" x14ac:dyDescent="0.35">
      <c r="A123" s="11"/>
    </row>
    <row r="124" spans="1:10" ht="37.5" hidden="1" x14ac:dyDescent="0.35">
      <c r="A124" s="261" t="s">
        <v>28</v>
      </c>
      <c r="B124" s="261" t="s">
        <v>44</v>
      </c>
      <c r="C124" s="261" t="s">
        <v>91</v>
      </c>
      <c r="D124" s="261" t="s">
        <v>92</v>
      </c>
      <c r="E124" s="261" t="s">
        <v>93</v>
      </c>
      <c r="F124" s="261" t="s">
        <v>48</v>
      </c>
    </row>
    <row r="125" spans="1:10" hidden="1" x14ac:dyDescent="0.35">
      <c r="A125" s="261">
        <v>1</v>
      </c>
      <c r="B125" s="261">
        <v>2</v>
      </c>
      <c r="C125" s="261">
        <v>3</v>
      </c>
      <c r="D125" s="261">
        <v>4</v>
      </c>
      <c r="E125" s="261">
        <v>5</v>
      </c>
      <c r="F125" s="261">
        <v>6</v>
      </c>
    </row>
    <row r="126" spans="1:10" hidden="1" x14ac:dyDescent="0.35">
      <c r="A126" s="263"/>
      <c r="B126" s="263"/>
      <c r="C126" s="263"/>
      <c r="D126" s="263"/>
      <c r="E126" s="263"/>
      <c r="F126" s="263"/>
    </row>
    <row r="127" spans="1:10" hidden="1" x14ac:dyDescent="0.35">
      <c r="A127" s="263"/>
      <c r="B127" s="263"/>
      <c r="C127" s="263"/>
      <c r="D127" s="263"/>
      <c r="E127" s="263"/>
      <c r="F127" s="263"/>
    </row>
    <row r="128" spans="1:10" hidden="1" x14ac:dyDescent="0.35">
      <c r="A128" s="263"/>
      <c r="B128" s="262" t="s">
        <v>42</v>
      </c>
      <c r="C128" s="261" t="s">
        <v>15</v>
      </c>
      <c r="D128" s="261" t="s">
        <v>15</v>
      </c>
      <c r="E128" s="261" t="s">
        <v>15</v>
      </c>
      <c r="F128" s="263"/>
    </row>
    <row r="129" spans="1:10" hidden="1" x14ac:dyDescent="0.35">
      <c r="A129" s="11"/>
    </row>
    <row r="130" spans="1:10" hidden="1" x14ac:dyDescent="0.35">
      <c r="A130" s="483" t="s">
        <v>94</v>
      </c>
      <c r="B130" s="482"/>
      <c r="C130" s="482"/>
      <c r="D130" s="482"/>
      <c r="E130" s="482"/>
      <c r="F130" s="482"/>
      <c r="G130" s="482"/>
      <c r="H130" s="482"/>
      <c r="I130" s="482"/>
      <c r="J130" s="482"/>
    </row>
    <row r="131" spans="1:10" hidden="1" x14ac:dyDescent="0.35">
      <c r="A131" s="11"/>
    </row>
    <row r="132" spans="1:10" ht="37.5" hidden="1" x14ac:dyDescent="0.35">
      <c r="A132" s="261" t="s">
        <v>28</v>
      </c>
      <c r="B132" s="261" t="s">
        <v>44</v>
      </c>
      <c r="C132" s="261" t="s">
        <v>95</v>
      </c>
      <c r="D132" s="261" t="s">
        <v>96</v>
      </c>
      <c r="E132" s="261" t="s">
        <v>97</v>
      </c>
    </row>
    <row r="133" spans="1:10" hidden="1" x14ac:dyDescent="0.35">
      <c r="A133" s="261">
        <v>1</v>
      </c>
      <c r="B133" s="261">
        <v>2</v>
      </c>
      <c r="C133" s="261">
        <v>3</v>
      </c>
      <c r="D133" s="261">
        <v>4</v>
      </c>
      <c r="E133" s="261">
        <v>5</v>
      </c>
    </row>
    <row r="134" spans="1:10" hidden="1" x14ac:dyDescent="0.35">
      <c r="A134" s="263"/>
      <c r="B134" s="263"/>
      <c r="C134" s="263"/>
      <c r="D134" s="263"/>
      <c r="E134" s="263"/>
    </row>
    <row r="135" spans="1:10" hidden="1" x14ac:dyDescent="0.35">
      <c r="A135" s="263"/>
      <c r="B135" s="263"/>
      <c r="C135" s="263"/>
      <c r="D135" s="263"/>
      <c r="E135" s="263"/>
    </row>
    <row r="136" spans="1:10" hidden="1" x14ac:dyDescent="0.35">
      <c r="A136" s="263"/>
      <c r="B136" s="262" t="s">
        <v>42</v>
      </c>
      <c r="C136" s="263"/>
      <c r="D136" s="263"/>
      <c r="E136" s="263"/>
    </row>
    <row r="137" spans="1:10" hidden="1" x14ac:dyDescent="0.35">
      <c r="A137" s="11"/>
    </row>
    <row r="138" spans="1:10" hidden="1" x14ac:dyDescent="0.35">
      <c r="A138" s="483" t="s">
        <v>98</v>
      </c>
      <c r="B138" s="482"/>
      <c r="C138" s="482"/>
      <c r="D138" s="482"/>
      <c r="E138" s="482"/>
      <c r="F138" s="482"/>
      <c r="G138" s="482"/>
      <c r="H138" s="482"/>
      <c r="I138" s="482"/>
      <c r="J138" s="482"/>
    </row>
    <row r="139" spans="1:10" hidden="1" x14ac:dyDescent="0.35">
      <c r="A139" s="13"/>
    </row>
    <row r="140" spans="1:10" ht="37.5" hidden="1" x14ac:dyDescent="0.35">
      <c r="A140" s="261" t="s">
        <v>28</v>
      </c>
      <c r="B140" s="261" t="s">
        <v>3</v>
      </c>
      <c r="C140" s="261" t="s">
        <v>99</v>
      </c>
      <c r="D140" s="261" t="s">
        <v>100</v>
      </c>
      <c r="E140" s="261" t="s">
        <v>101</v>
      </c>
      <c r="F140" s="261" t="s">
        <v>48</v>
      </c>
    </row>
    <row r="141" spans="1:10" hidden="1" x14ac:dyDescent="0.35">
      <c r="A141" s="261">
        <v>1</v>
      </c>
      <c r="B141" s="261">
        <v>2</v>
      </c>
      <c r="C141" s="261">
        <v>3</v>
      </c>
      <c r="D141" s="261">
        <v>4</v>
      </c>
      <c r="E141" s="261">
        <v>5</v>
      </c>
      <c r="F141" s="261">
        <v>6</v>
      </c>
    </row>
    <row r="142" spans="1:10" hidden="1" x14ac:dyDescent="0.35">
      <c r="A142" s="263"/>
      <c r="B142" s="263"/>
      <c r="C142" s="263"/>
      <c r="D142" s="263"/>
      <c r="E142" s="263"/>
      <c r="F142" s="263"/>
    </row>
    <row r="143" spans="1:10" hidden="1" x14ac:dyDescent="0.35">
      <c r="A143" s="263"/>
      <c r="B143" s="263"/>
      <c r="C143" s="263"/>
      <c r="D143" s="263"/>
      <c r="E143" s="263"/>
      <c r="F143" s="263"/>
    </row>
    <row r="144" spans="1:10" hidden="1" x14ac:dyDescent="0.35">
      <c r="A144" s="263"/>
      <c r="B144" s="262" t="s">
        <v>42</v>
      </c>
      <c r="C144" s="261" t="s">
        <v>15</v>
      </c>
      <c r="D144" s="261" t="s">
        <v>15</v>
      </c>
      <c r="E144" s="261" t="s">
        <v>15</v>
      </c>
      <c r="F144" s="263"/>
    </row>
    <row r="145" spans="1:10" hidden="1" x14ac:dyDescent="0.35">
      <c r="A145" s="11"/>
    </row>
    <row r="146" spans="1:10" hidden="1" x14ac:dyDescent="0.35">
      <c r="A146" s="483" t="s">
        <v>102</v>
      </c>
      <c r="B146" s="482"/>
      <c r="C146" s="482"/>
      <c r="D146" s="482"/>
      <c r="E146" s="482"/>
      <c r="F146" s="482"/>
      <c r="G146" s="482"/>
      <c r="H146" s="482"/>
      <c r="I146" s="482"/>
      <c r="J146" s="482"/>
    </row>
    <row r="147" spans="1:10" hidden="1" x14ac:dyDescent="0.35">
      <c r="A147" s="11"/>
    </row>
    <row r="148" spans="1:10" ht="37.5" hidden="1" x14ac:dyDescent="0.35">
      <c r="A148" s="261" t="s">
        <v>28</v>
      </c>
      <c r="B148" s="261" t="s">
        <v>3</v>
      </c>
      <c r="C148" s="261" t="s">
        <v>103</v>
      </c>
      <c r="D148" s="261" t="s">
        <v>104</v>
      </c>
      <c r="E148" s="261" t="s">
        <v>105</v>
      </c>
    </row>
    <row r="149" spans="1:10" hidden="1" x14ac:dyDescent="0.35">
      <c r="A149" s="261">
        <v>1</v>
      </c>
      <c r="B149" s="261">
        <v>2</v>
      </c>
      <c r="C149" s="261">
        <v>3</v>
      </c>
      <c r="D149" s="261">
        <v>4</v>
      </c>
      <c r="E149" s="261">
        <v>5</v>
      </c>
    </row>
    <row r="150" spans="1:10" hidden="1" x14ac:dyDescent="0.35">
      <c r="A150" s="263"/>
      <c r="B150" s="263"/>
      <c r="C150" s="263"/>
      <c r="D150" s="263"/>
      <c r="E150" s="263"/>
    </row>
    <row r="151" spans="1:10" hidden="1" x14ac:dyDescent="0.35">
      <c r="A151" s="263"/>
      <c r="B151" s="263"/>
      <c r="C151" s="263"/>
      <c r="D151" s="263"/>
      <c r="E151" s="263"/>
    </row>
    <row r="152" spans="1:10" hidden="1" x14ac:dyDescent="0.35">
      <c r="A152" s="263"/>
      <c r="B152" s="262" t="s">
        <v>42</v>
      </c>
      <c r="C152" s="261" t="s">
        <v>15</v>
      </c>
      <c r="D152" s="261" t="s">
        <v>15</v>
      </c>
      <c r="E152" s="261" t="s">
        <v>15</v>
      </c>
    </row>
    <row r="153" spans="1:10" hidden="1" x14ac:dyDescent="0.35">
      <c r="A153" s="11"/>
    </row>
    <row r="154" spans="1:10" hidden="1" x14ac:dyDescent="0.35">
      <c r="A154" s="483" t="s">
        <v>106</v>
      </c>
      <c r="B154" s="484"/>
      <c r="C154" s="484"/>
      <c r="D154" s="484"/>
      <c r="E154" s="484"/>
      <c r="F154" s="484"/>
      <c r="G154" s="484"/>
      <c r="H154" s="484"/>
      <c r="I154" s="484"/>
      <c r="J154" s="484"/>
    </row>
    <row r="155" spans="1:10" hidden="1" x14ac:dyDescent="0.35">
      <c r="A155" s="13"/>
    </row>
    <row r="156" spans="1:10" ht="37.5" hidden="1" x14ac:dyDescent="0.35">
      <c r="A156" s="261" t="s">
        <v>28</v>
      </c>
      <c r="B156" s="261" t="s">
        <v>44</v>
      </c>
      <c r="C156" s="261" t="s">
        <v>107</v>
      </c>
      <c r="D156" s="261" t="s">
        <v>108</v>
      </c>
      <c r="E156" s="261" t="s">
        <v>109</v>
      </c>
    </row>
    <row r="157" spans="1:10" hidden="1" x14ac:dyDescent="0.35">
      <c r="A157" s="261">
        <v>1</v>
      </c>
      <c r="B157" s="261">
        <v>2</v>
      </c>
      <c r="C157" s="261">
        <v>3</v>
      </c>
      <c r="D157" s="261">
        <v>4</v>
      </c>
      <c r="E157" s="261">
        <v>5</v>
      </c>
    </row>
    <row r="158" spans="1:10" hidden="1" x14ac:dyDescent="0.35">
      <c r="A158" s="263"/>
      <c r="B158" s="263"/>
      <c r="C158" s="263"/>
      <c r="D158" s="263"/>
      <c r="E158" s="263"/>
    </row>
    <row r="159" spans="1:10" hidden="1" x14ac:dyDescent="0.35">
      <c r="A159" s="263"/>
      <c r="B159" s="263"/>
      <c r="C159" s="263"/>
      <c r="D159" s="263"/>
      <c r="E159" s="263"/>
    </row>
    <row r="160" spans="1:10" hidden="1" x14ac:dyDescent="0.35">
      <c r="A160" s="263"/>
      <c r="B160" s="262" t="s">
        <v>42</v>
      </c>
      <c r="C160" s="261" t="s">
        <v>15</v>
      </c>
      <c r="D160" s="261" t="s">
        <v>15</v>
      </c>
      <c r="E160" s="263"/>
    </row>
    <row r="161" spans="1:10" hidden="1" x14ac:dyDescent="0.35">
      <c r="A161" s="11"/>
    </row>
    <row r="162" spans="1:10" hidden="1" x14ac:dyDescent="0.35">
      <c r="A162" s="489" t="s">
        <v>110</v>
      </c>
      <c r="B162" s="490"/>
      <c r="C162" s="490"/>
      <c r="D162" s="490"/>
      <c r="E162" s="490"/>
      <c r="F162" s="490"/>
      <c r="G162" s="490"/>
      <c r="H162" s="490"/>
      <c r="I162" s="490"/>
      <c r="J162" s="490"/>
    </row>
    <row r="163" spans="1:10" hidden="1" x14ac:dyDescent="0.35">
      <c r="A163" s="13"/>
    </row>
    <row r="164" spans="1:10" ht="25" hidden="1" x14ac:dyDescent="0.35">
      <c r="A164" s="261" t="s">
        <v>28</v>
      </c>
      <c r="B164" s="261" t="s">
        <v>44</v>
      </c>
      <c r="C164" s="261" t="s">
        <v>111</v>
      </c>
      <c r="D164" s="261" t="s">
        <v>112</v>
      </c>
    </row>
    <row r="165" spans="1:10" hidden="1" x14ac:dyDescent="0.35">
      <c r="A165" s="261">
        <v>1</v>
      </c>
      <c r="B165" s="261">
        <v>2</v>
      </c>
      <c r="C165" s="261">
        <v>3</v>
      </c>
      <c r="D165" s="261">
        <v>4</v>
      </c>
    </row>
    <row r="166" spans="1:10" hidden="1" x14ac:dyDescent="0.35">
      <c r="A166" s="263"/>
      <c r="B166" s="263"/>
      <c r="C166" s="263"/>
      <c r="D166" s="263"/>
    </row>
    <row r="167" spans="1:10" hidden="1" x14ac:dyDescent="0.35">
      <c r="A167" s="263"/>
      <c r="B167" s="263"/>
      <c r="C167" s="263"/>
      <c r="D167" s="263"/>
    </row>
    <row r="168" spans="1:10" hidden="1" x14ac:dyDescent="0.35">
      <c r="A168" s="263"/>
      <c r="B168" s="262" t="s">
        <v>42</v>
      </c>
      <c r="C168" s="261" t="s">
        <v>15</v>
      </c>
      <c r="D168" s="263"/>
    </row>
    <row r="169" spans="1:10" hidden="1" x14ac:dyDescent="0.35">
      <c r="A169" s="11"/>
    </row>
    <row r="170" spans="1:10" hidden="1" x14ac:dyDescent="0.35">
      <c r="A170" s="489" t="s">
        <v>113</v>
      </c>
      <c r="B170" s="490"/>
      <c r="C170" s="490"/>
      <c r="D170" s="490"/>
      <c r="E170" s="490"/>
      <c r="F170" s="490"/>
      <c r="G170" s="490"/>
      <c r="H170" s="490"/>
      <c r="I170" s="490"/>
      <c r="J170" s="490"/>
    </row>
    <row r="171" spans="1:10" hidden="1" x14ac:dyDescent="0.35">
      <c r="A171" s="13"/>
    </row>
    <row r="172" spans="1:10" ht="37.5" hidden="1" x14ac:dyDescent="0.35">
      <c r="A172" s="261" t="s">
        <v>28</v>
      </c>
      <c r="B172" s="261" t="s">
        <v>44</v>
      </c>
      <c r="C172" s="261" t="s">
        <v>103</v>
      </c>
      <c r="D172" s="261" t="s">
        <v>114</v>
      </c>
      <c r="E172" s="261" t="s">
        <v>115</v>
      </c>
    </row>
    <row r="173" spans="1:10" hidden="1" x14ac:dyDescent="0.35">
      <c r="A173" s="263"/>
      <c r="B173" s="261">
        <v>1</v>
      </c>
      <c r="C173" s="261">
        <v>2</v>
      </c>
      <c r="D173" s="261">
        <v>3</v>
      </c>
      <c r="E173" s="261">
        <v>4</v>
      </c>
    </row>
    <row r="174" spans="1:10" hidden="1" x14ac:dyDescent="0.35">
      <c r="A174" s="263"/>
      <c r="B174" s="263"/>
      <c r="C174" s="263"/>
      <c r="D174" s="263"/>
      <c r="E174" s="263"/>
    </row>
    <row r="175" spans="1:10" hidden="1" x14ac:dyDescent="0.35">
      <c r="A175" s="263"/>
      <c r="B175" s="263"/>
      <c r="C175" s="263"/>
      <c r="D175" s="263"/>
      <c r="E175" s="263"/>
    </row>
    <row r="176" spans="1:10" hidden="1" x14ac:dyDescent="0.35">
      <c r="A176" s="263"/>
      <c r="B176" s="262" t="s">
        <v>42</v>
      </c>
      <c r="C176" s="263"/>
      <c r="D176" s="261" t="s">
        <v>15</v>
      </c>
      <c r="E176" s="263"/>
    </row>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sheetData>
  <mergeCells count="34">
    <mergeCell ref="A146:J146"/>
    <mergeCell ref="A154:J154"/>
    <mergeCell ref="A162:J162"/>
    <mergeCell ref="A170:J170"/>
    <mergeCell ref="A93:J93"/>
    <mergeCell ref="A105:J105"/>
    <mergeCell ref="A117:J117"/>
    <mergeCell ref="A122:J122"/>
    <mergeCell ref="A130:J130"/>
    <mergeCell ref="A138:J138"/>
    <mergeCell ref="A81:J81"/>
    <mergeCell ref="E24:G24"/>
    <mergeCell ref="A30:B30"/>
    <mergeCell ref="A32:J32"/>
    <mergeCell ref="A40:J40"/>
    <mergeCell ref="A49:J49"/>
    <mergeCell ref="A54:A55"/>
    <mergeCell ref="C54:C55"/>
    <mergeCell ref="D54:D55"/>
    <mergeCell ref="A59:A60"/>
    <mergeCell ref="C59:C60"/>
    <mergeCell ref="D59:D60"/>
    <mergeCell ref="A69:J69"/>
    <mergeCell ref="A71:J71"/>
    <mergeCell ref="A6:I6"/>
    <mergeCell ref="A21:J21"/>
    <mergeCell ref="A23:A25"/>
    <mergeCell ref="B23:B25"/>
    <mergeCell ref="C23:C25"/>
    <mergeCell ref="D23:G23"/>
    <mergeCell ref="H23:H25"/>
    <mergeCell ref="I23:I25"/>
    <mergeCell ref="J23:J25"/>
    <mergeCell ref="D24:D25"/>
  </mergeCells>
  <hyperlinks>
    <hyperlink ref="A7" r:id="rId1" display="consultantplus://offline/ref=0F40E7BB26451C12492B4EE999FF440CA68FF2B663E7B1FF39F1609F36278DFFAC49D49C8BAE0C53EB5F3AiAzCI"/>
    <hyperlink ref="B63" location="Par1140" display="Par1140"/>
    <hyperlink ref="B64" location="Par1140" display="Par1140"/>
    <hyperlink ref="A69" r:id="rId2" display="consultantplus://offline/ref=0F40E7BB26451C12492B50E48F931904A283AEBF65E4E6A064F737C0i6z6I"/>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E122"/>
  <sheetViews>
    <sheetView topLeftCell="A19" workbookViewId="0">
      <selection activeCell="DF25" sqref="DF25:DR25"/>
    </sheetView>
  </sheetViews>
  <sheetFormatPr defaultColWidth="0.7265625" defaultRowHeight="10.5" x14ac:dyDescent="0.25"/>
  <cols>
    <col min="1" max="32" width="0.7265625" style="182"/>
    <col min="33" max="33" width="1.453125" style="182" customWidth="1"/>
    <col min="34" max="35" width="0.7265625" style="182"/>
    <col min="36" max="36" width="1.453125" style="182" customWidth="1"/>
    <col min="37" max="39" width="0.7265625" style="182" hidden="1" customWidth="1"/>
    <col min="40" max="40" width="0.7265625" style="182"/>
    <col min="41" max="41" width="1.1796875" style="182" customWidth="1"/>
    <col min="42" max="55" width="0.7265625" style="182"/>
    <col min="56" max="56" width="2" style="182" customWidth="1"/>
    <col min="57" max="60" width="0.7265625" style="182"/>
    <col min="61" max="61" width="0.7265625" style="182" customWidth="1"/>
    <col min="62" max="64" width="0.7265625" style="182"/>
    <col min="65" max="65" width="0.7265625" style="182" customWidth="1"/>
    <col min="66" max="75" width="0.7265625" style="182"/>
    <col min="76" max="77" width="0.7265625" style="182" customWidth="1"/>
    <col min="78" max="87" width="0.7265625" style="182"/>
    <col min="88" max="88" width="0.54296875" style="182" customWidth="1"/>
    <col min="89" max="91" width="0.7265625" style="182" hidden="1" customWidth="1"/>
    <col min="92" max="120" width="0.7265625" style="182"/>
    <col min="121" max="121" width="1.1796875" style="182" customWidth="1"/>
    <col min="122" max="122" width="1.81640625" style="182" customWidth="1"/>
    <col min="123" max="134" width="0.7265625" style="182"/>
    <col min="135" max="135" width="2.1796875" style="182" customWidth="1"/>
    <col min="136" max="147" width="0.7265625" style="182"/>
    <col min="148" max="148" width="2.1796875" style="182" customWidth="1"/>
    <col min="149" max="158" width="0.7265625" style="182"/>
    <col min="159" max="160" width="0.7265625" style="182" hidden="1" customWidth="1"/>
    <col min="161" max="316" width="0.7265625" style="182"/>
    <col min="317" max="317" width="0.7265625" style="182" customWidth="1"/>
    <col min="318" max="320" width="0.7265625" style="182"/>
    <col min="321" max="321" width="0.7265625" style="182" customWidth="1"/>
    <col min="322" max="331" width="0.7265625" style="182"/>
    <col min="332" max="333" width="0.7265625" style="182" customWidth="1"/>
    <col min="334" max="414" width="0.7265625" style="182"/>
    <col min="415" max="416" width="0" style="182" hidden="1" customWidth="1"/>
    <col min="417" max="572" width="0.7265625" style="182"/>
    <col min="573" max="573" width="0.7265625" style="182" customWidth="1"/>
    <col min="574" max="576" width="0.7265625" style="182"/>
    <col min="577" max="577" width="0.7265625" style="182" customWidth="1"/>
    <col min="578" max="587" width="0.7265625" style="182"/>
    <col min="588" max="589" width="0.7265625" style="182" customWidth="1"/>
    <col min="590" max="670" width="0.7265625" style="182"/>
    <col min="671" max="672" width="0" style="182" hidden="1" customWidth="1"/>
    <col min="673" max="828" width="0.7265625" style="182"/>
    <col min="829" max="829" width="0.7265625" style="182" customWidth="1"/>
    <col min="830" max="832" width="0.7265625" style="182"/>
    <col min="833" max="833" width="0.7265625" style="182" customWidth="1"/>
    <col min="834" max="843" width="0.7265625" style="182"/>
    <col min="844" max="845" width="0.7265625" style="182" customWidth="1"/>
    <col min="846" max="926" width="0.7265625" style="182"/>
    <col min="927" max="928" width="0" style="182" hidden="1" customWidth="1"/>
    <col min="929" max="1084" width="0.7265625" style="182"/>
    <col min="1085" max="1085" width="0.7265625" style="182" customWidth="1"/>
    <col min="1086" max="1088" width="0.7265625" style="182"/>
    <col min="1089" max="1089" width="0.7265625" style="182" customWidth="1"/>
    <col min="1090" max="1099" width="0.7265625" style="182"/>
    <col min="1100" max="1101" width="0.7265625" style="182" customWidth="1"/>
    <col min="1102" max="1182" width="0.7265625" style="182"/>
    <col min="1183" max="1184" width="0" style="182" hidden="1" customWidth="1"/>
    <col min="1185" max="1340" width="0.7265625" style="182"/>
    <col min="1341" max="1341" width="0.7265625" style="182" customWidth="1"/>
    <col min="1342" max="1344" width="0.7265625" style="182"/>
    <col min="1345" max="1345" width="0.7265625" style="182" customWidth="1"/>
    <col min="1346" max="1355" width="0.7265625" style="182"/>
    <col min="1356" max="1357" width="0.7265625" style="182" customWidth="1"/>
    <col min="1358" max="1438" width="0.7265625" style="182"/>
    <col min="1439" max="1440" width="0" style="182" hidden="1" customWidth="1"/>
    <col min="1441" max="1596" width="0.7265625" style="182"/>
    <col min="1597" max="1597" width="0.7265625" style="182" customWidth="1"/>
    <col min="1598" max="1600" width="0.7265625" style="182"/>
    <col min="1601" max="1601" width="0.7265625" style="182" customWidth="1"/>
    <col min="1602" max="1611" width="0.7265625" style="182"/>
    <col min="1612" max="1613" width="0.7265625" style="182" customWidth="1"/>
    <col min="1614" max="1694" width="0.7265625" style="182"/>
    <col min="1695" max="1696" width="0" style="182" hidden="1" customWidth="1"/>
    <col min="1697" max="1852" width="0.7265625" style="182"/>
    <col min="1853" max="1853" width="0.7265625" style="182" customWidth="1"/>
    <col min="1854" max="1856" width="0.7265625" style="182"/>
    <col min="1857" max="1857" width="0.7265625" style="182" customWidth="1"/>
    <col min="1858" max="1867" width="0.7265625" style="182"/>
    <col min="1868" max="1869" width="0.7265625" style="182" customWidth="1"/>
    <col min="1870" max="1950" width="0.7265625" style="182"/>
    <col min="1951" max="1952" width="0" style="182" hidden="1" customWidth="1"/>
    <col min="1953" max="2108" width="0.7265625" style="182"/>
    <col min="2109" max="2109" width="0.7265625" style="182" customWidth="1"/>
    <col min="2110" max="2112" width="0.7265625" style="182"/>
    <col min="2113" max="2113" width="0.7265625" style="182" customWidth="1"/>
    <col min="2114" max="2123" width="0.7265625" style="182"/>
    <col min="2124" max="2125" width="0.7265625" style="182" customWidth="1"/>
    <col min="2126" max="2206" width="0.7265625" style="182"/>
    <col min="2207" max="2208" width="0" style="182" hidden="1" customWidth="1"/>
    <col min="2209" max="2364" width="0.7265625" style="182"/>
    <col min="2365" max="2365" width="0.7265625" style="182" customWidth="1"/>
    <col min="2366" max="2368" width="0.7265625" style="182"/>
    <col min="2369" max="2369" width="0.7265625" style="182" customWidth="1"/>
    <col min="2370" max="2379" width="0.7265625" style="182"/>
    <col min="2380" max="2381" width="0.7265625" style="182" customWidth="1"/>
    <col min="2382" max="2462" width="0.7265625" style="182"/>
    <col min="2463" max="2464" width="0" style="182" hidden="1" customWidth="1"/>
    <col min="2465" max="2620" width="0.7265625" style="182"/>
    <col min="2621" max="2621" width="0.7265625" style="182" customWidth="1"/>
    <col min="2622" max="2624" width="0.7265625" style="182"/>
    <col min="2625" max="2625" width="0.7265625" style="182" customWidth="1"/>
    <col min="2626" max="2635" width="0.7265625" style="182"/>
    <col min="2636" max="2637" width="0.7265625" style="182" customWidth="1"/>
    <col min="2638" max="2718" width="0.7265625" style="182"/>
    <col min="2719" max="2720" width="0" style="182" hidden="1" customWidth="1"/>
    <col min="2721" max="2876" width="0.7265625" style="182"/>
    <col min="2877" max="2877" width="0.7265625" style="182" customWidth="1"/>
    <col min="2878" max="2880" width="0.7265625" style="182"/>
    <col min="2881" max="2881" width="0.7265625" style="182" customWidth="1"/>
    <col min="2882" max="2891" width="0.7265625" style="182"/>
    <col min="2892" max="2893" width="0.7265625" style="182" customWidth="1"/>
    <col min="2894" max="2974" width="0.7265625" style="182"/>
    <col min="2975" max="2976" width="0" style="182" hidden="1" customWidth="1"/>
    <col min="2977" max="3132" width="0.7265625" style="182"/>
    <col min="3133" max="3133" width="0.7265625" style="182" customWidth="1"/>
    <col min="3134" max="3136" width="0.7265625" style="182"/>
    <col min="3137" max="3137" width="0.7265625" style="182" customWidth="1"/>
    <col min="3138" max="3147" width="0.7265625" style="182"/>
    <col min="3148" max="3149" width="0.7265625" style="182" customWidth="1"/>
    <col min="3150" max="3230" width="0.7265625" style="182"/>
    <col min="3231" max="3232" width="0" style="182" hidden="1" customWidth="1"/>
    <col min="3233" max="3388" width="0.7265625" style="182"/>
    <col min="3389" max="3389" width="0.7265625" style="182" customWidth="1"/>
    <col min="3390" max="3392" width="0.7265625" style="182"/>
    <col min="3393" max="3393" width="0.7265625" style="182" customWidth="1"/>
    <col min="3394" max="3403" width="0.7265625" style="182"/>
    <col min="3404" max="3405" width="0.7265625" style="182" customWidth="1"/>
    <col min="3406" max="3486" width="0.7265625" style="182"/>
    <col min="3487" max="3488" width="0" style="182" hidden="1" customWidth="1"/>
    <col min="3489" max="3644" width="0.7265625" style="182"/>
    <col min="3645" max="3645" width="0.7265625" style="182" customWidth="1"/>
    <col min="3646" max="3648" width="0.7265625" style="182"/>
    <col min="3649" max="3649" width="0.7265625" style="182" customWidth="1"/>
    <col min="3650" max="3659" width="0.7265625" style="182"/>
    <col min="3660" max="3661" width="0.7265625" style="182" customWidth="1"/>
    <col min="3662" max="3742" width="0.7265625" style="182"/>
    <col min="3743" max="3744" width="0" style="182" hidden="1" customWidth="1"/>
    <col min="3745" max="3900" width="0.7265625" style="182"/>
    <col min="3901" max="3901" width="0.7265625" style="182" customWidth="1"/>
    <col min="3902" max="3904" width="0.7265625" style="182"/>
    <col min="3905" max="3905" width="0.7265625" style="182" customWidth="1"/>
    <col min="3906" max="3915" width="0.7265625" style="182"/>
    <col min="3916" max="3917" width="0.7265625" style="182" customWidth="1"/>
    <col min="3918" max="3998" width="0.7265625" style="182"/>
    <col min="3999" max="4000" width="0" style="182" hidden="1" customWidth="1"/>
    <col min="4001" max="4156" width="0.7265625" style="182"/>
    <col min="4157" max="4157" width="0.7265625" style="182" customWidth="1"/>
    <col min="4158" max="4160" width="0.7265625" style="182"/>
    <col min="4161" max="4161" width="0.7265625" style="182" customWidth="1"/>
    <col min="4162" max="4171" width="0.7265625" style="182"/>
    <col min="4172" max="4173" width="0.7265625" style="182" customWidth="1"/>
    <col min="4174" max="4254" width="0.7265625" style="182"/>
    <col min="4255" max="4256" width="0" style="182" hidden="1" customWidth="1"/>
    <col min="4257" max="4412" width="0.7265625" style="182"/>
    <col min="4413" max="4413" width="0.7265625" style="182" customWidth="1"/>
    <col min="4414" max="4416" width="0.7265625" style="182"/>
    <col min="4417" max="4417" width="0.7265625" style="182" customWidth="1"/>
    <col min="4418" max="4427" width="0.7265625" style="182"/>
    <col min="4428" max="4429" width="0.7265625" style="182" customWidth="1"/>
    <col min="4430" max="4510" width="0.7265625" style="182"/>
    <col min="4511" max="4512" width="0" style="182" hidden="1" customWidth="1"/>
    <col min="4513" max="4668" width="0.7265625" style="182"/>
    <col min="4669" max="4669" width="0.7265625" style="182" customWidth="1"/>
    <col min="4670" max="4672" width="0.7265625" style="182"/>
    <col min="4673" max="4673" width="0.7265625" style="182" customWidth="1"/>
    <col min="4674" max="4683" width="0.7265625" style="182"/>
    <col min="4684" max="4685" width="0.7265625" style="182" customWidth="1"/>
    <col min="4686" max="4766" width="0.7265625" style="182"/>
    <col min="4767" max="4768" width="0" style="182" hidden="1" customWidth="1"/>
    <col min="4769" max="4924" width="0.7265625" style="182"/>
    <col min="4925" max="4925" width="0.7265625" style="182" customWidth="1"/>
    <col min="4926" max="4928" width="0.7265625" style="182"/>
    <col min="4929" max="4929" width="0.7265625" style="182" customWidth="1"/>
    <col min="4930" max="4939" width="0.7265625" style="182"/>
    <col min="4940" max="4941" width="0.7265625" style="182" customWidth="1"/>
    <col min="4942" max="5022" width="0.7265625" style="182"/>
    <col min="5023" max="5024" width="0" style="182" hidden="1" customWidth="1"/>
    <col min="5025" max="5180" width="0.7265625" style="182"/>
    <col min="5181" max="5181" width="0.7265625" style="182" customWidth="1"/>
    <col min="5182" max="5184" width="0.7265625" style="182"/>
    <col min="5185" max="5185" width="0.7265625" style="182" customWidth="1"/>
    <col min="5186" max="5195" width="0.7265625" style="182"/>
    <col min="5196" max="5197" width="0.7265625" style="182" customWidth="1"/>
    <col min="5198" max="5278" width="0.7265625" style="182"/>
    <col min="5279" max="5280" width="0" style="182" hidden="1" customWidth="1"/>
    <col min="5281" max="5436" width="0.7265625" style="182"/>
    <col min="5437" max="5437" width="0.7265625" style="182" customWidth="1"/>
    <col min="5438" max="5440" width="0.7265625" style="182"/>
    <col min="5441" max="5441" width="0.7265625" style="182" customWidth="1"/>
    <col min="5442" max="5451" width="0.7265625" style="182"/>
    <col min="5452" max="5453" width="0.7265625" style="182" customWidth="1"/>
    <col min="5454" max="5534" width="0.7265625" style="182"/>
    <col min="5535" max="5536" width="0" style="182" hidden="1" customWidth="1"/>
    <col min="5537" max="5692" width="0.7265625" style="182"/>
    <col min="5693" max="5693" width="0.7265625" style="182" customWidth="1"/>
    <col min="5694" max="5696" width="0.7265625" style="182"/>
    <col min="5697" max="5697" width="0.7265625" style="182" customWidth="1"/>
    <col min="5698" max="5707" width="0.7265625" style="182"/>
    <col min="5708" max="5709" width="0.7265625" style="182" customWidth="1"/>
    <col min="5710" max="5790" width="0.7265625" style="182"/>
    <col min="5791" max="5792" width="0" style="182" hidden="1" customWidth="1"/>
    <col min="5793" max="5948" width="0.7265625" style="182"/>
    <col min="5949" max="5949" width="0.7265625" style="182" customWidth="1"/>
    <col min="5950" max="5952" width="0.7265625" style="182"/>
    <col min="5953" max="5953" width="0.7265625" style="182" customWidth="1"/>
    <col min="5954" max="5963" width="0.7265625" style="182"/>
    <col min="5964" max="5965" width="0.7265625" style="182" customWidth="1"/>
    <col min="5966" max="6046" width="0.7265625" style="182"/>
    <col min="6047" max="6048" width="0" style="182" hidden="1" customWidth="1"/>
    <col min="6049" max="6204" width="0.7265625" style="182"/>
    <col min="6205" max="6205" width="0.7265625" style="182" customWidth="1"/>
    <col min="6206" max="6208" width="0.7265625" style="182"/>
    <col min="6209" max="6209" width="0.7265625" style="182" customWidth="1"/>
    <col min="6210" max="6219" width="0.7265625" style="182"/>
    <col min="6220" max="6221" width="0.7265625" style="182" customWidth="1"/>
    <col min="6222" max="6302" width="0.7265625" style="182"/>
    <col min="6303" max="6304" width="0" style="182" hidden="1" customWidth="1"/>
    <col min="6305" max="6460" width="0.7265625" style="182"/>
    <col min="6461" max="6461" width="0.7265625" style="182" customWidth="1"/>
    <col min="6462" max="6464" width="0.7265625" style="182"/>
    <col min="6465" max="6465" width="0.7265625" style="182" customWidth="1"/>
    <col min="6466" max="6475" width="0.7265625" style="182"/>
    <col min="6476" max="6477" width="0.7265625" style="182" customWidth="1"/>
    <col min="6478" max="6558" width="0.7265625" style="182"/>
    <col min="6559" max="6560" width="0" style="182" hidden="1" customWidth="1"/>
    <col min="6561" max="6716" width="0.7265625" style="182"/>
    <col min="6717" max="6717" width="0.7265625" style="182" customWidth="1"/>
    <col min="6718" max="6720" width="0.7265625" style="182"/>
    <col min="6721" max="6721" width="0.7265625" style="182" customWidth="1"/>
    <col min="6722" max="6731" width="0.7265625" style="182"/>
    <col min="6732" max="6733" width="0.7265625" style="182" customWidth="1"/>
    <col min="6734" max="6814" width="0.7265625" style="182"/>
    <col min="6815" max="6816" width="0" style="182" hidden="1" customWidth="1"/>
    <col min="6817" max="6972" width="0.7265625" style="182"/>
    <col min="6973" max="6973" width="0.7265625" style="182" customWidth="1"/>
    <col min="6974" max="6976" width="0.7265625" style="182"/>
    <col min="6977" max="6977" width="0.7265625" style="182" customWidth="1"/>
    <col min="6978" max="6987" width="0.7265625" style="182"/>
    <col min="6988" max="6989" width="0.7265625" style="182" customWidth="1"/>
    <col min="6990" max="7070" width="0.7265625" style="182"/>
    <col min="7071" max="7072" width="0" style="182" hidden="1" customWidth="1"/>
    <col min="7073" max="7228" width="0.7265625" style="182"/>
    <col min="7229" max="7229" width="0.7265625" style="182" customWidth="1"/>
    <col min="7230" max="7232" width="0.7265625" style="182"/>
    <col min="7233" max="7233" width="0.7265625" style="182" customWidth="1"/>
    <col min="7234" max="7243" width="0.7265625" style="182"/>
    <col min="7244" max="7245" width="0.7265625" style="182" customWidth="1"/>
    <col min="7246" max="7326" width="0.7265625" style="182"/>
    <col min="7327" max="7328" width="0" style="182" hidden="1" customWidth="1"/>
    <col min="7329" max="7484" width="0.7265625" style="182"/>
    <col min="7485" max="7485" width="0.7265625" style="182" customWidth="1"/>
    <col min="7486" max="7488" width="0.7265625" style="182"/>
    <col min="7489" max="7489" width="0.7265625" style="182" customWidth="1"/>
    <col min="7490" max="7499" width="0.7265625" style="182"/>
    <col min="7500" max="7501" width="0.7265625" style="182" customWidth="1"/>
    <col min="7502" max="7582" width="0.7265625" style="182"/>
    <col min="7583" max="7584" width="0" style="182" hidden="1" customWidth="1"/>
    <col min="7585" max="7740" width="0.7265625" style="182"/>
    <col min="7741" max="7741" width="0.7265625" style="182" customWidth="1"/>
    <col min="7742" max="7744" width="0.7265625" style="182"/>
    <col min="7745" max="7745" width="0.7265625" style="182" customWidth="1"/>
    <col min="7746" max="7755" width="0.7265625" style="182"/>
    <col min="7756" max="7757" width="0.7265625" style="182" customWidth="1"/>
    <col min="7758" max="7838" width="0.7265625" style="182"/>
    <col min="7839" max="7840" width="0" style="182" hidden="1" customWidth="1"/>
    <col min="7841" max="7996" width="0.7265625" style="182"/>
    <col min="7997" max="7997" width="0.7265625" style="182" customWidth="1"/>
    <col min="7998" max="8000" width="0.7265625" style="182"/>
    <col min="8001" max="8001" width="0.7265625" style="182" customWidth="1"/>
    <col min="8002" max="8011" width="0.7265625" style="182"/>
    <col min="8012" max="8013" width="0.7265625" style="182" customWidth="1"/>
    <col min="8014" max="8094" width="0.7265625" style="182"/>
    <col min="8095" max="8096" width="0" style="182" hidden="1" customWidth="1"/>
    <col min="8097" max="8252" width="0.7265625" style="182"/>
    <col min="8253" max="8253" width="0.7265625" style="182" customWidth="1"/>
    <col min="8254" max="8256" width="0.7265625" style="182"/>
    <col min="8257" max="8257" width="0.7265625" style="182" customWidth="1"/>
    <col min="8258" max="8267" width="0.7265625" style="182"/>
    <col min="8268" max="8269" width="0.7265625" style="182" customWidth="1"/>
    <col min="8270" max="8350" width="0.7265625" style="182"/>
    <col min="8351" max="8352" width="0" style="182" hidden="1" customWidth="1"/>
    <col min="8353" max="8508" width="0.7265625" style="182"/>
    <col min="8509" max="8509" width="0.7265625" style="182" customWidth="1"/>
    <col min="8510" max="8512" width="0.7265625" style="182"/>
    <col min="8513" max="8513" width="0.7265625" style="182" customWidth="1"/>
    <col min="8514" max="8523" width="0.7265625" style="182"/>
    <col min="8524" max="8525" width="0.7265625" style="182" customWidth="1"/>
    <col min="8526" max="8606" width="0.7265625" style="182"/>
    <col min="8607" max="8608" width="0" style="182" hidden="1" customWidth="1"/>
    <col min="8609" max="8764" width="0.7265625" style="182"/>
    <col min="8765" max="8765" width="0.7265625" style="182" customWidth="1"/>
    <col min="8766" max="8768" width="0.7265625" style="182"/>
    <col min="8769" max="8769" width="0.7265625" style="182" customWidth="1"/>
    <col min="8770" max="8779" width="0.7265625" style="182"/>
    <col min="8780" max="8781" width="0.7265625" style="182" customWidth="1"/>
    <col min="8782" max="8862" width="0.7265625" style="182"/>
    <col min="8863" max="8864" width="0" style="182" hidden="1" customWidth="1"/>
    <col min="8865" max="9020" width="0.7265625" style="182"/>
    <col min="9021" max="9021" width="0.7265625" style="182" customWidth="1"/>
    <col min="9022" max="9024" width="0.7265625" style="182"/>
    <col min="9025" max="9025" width="0.7265625" style="182" customWidth="1"/>
    <col min="9026" max="9035" width="0.7265625" style="182"/>
    <col min="9036" max="9037" width="0.7265625" style="182" customWidth="1"/>
    <col min="9038" max="9118" width="0.7265625" style="182"/>
    <col min="9119" max="9120" width="0" style="182" hidden="1" customWidth="1"/>
    <col min="9121" max="9276" width="0.7265625" style="182"/>
    <col min="9277" max="9277" width="0.7265625" style="182" customWidth="1"/>
    <col min="9278" max="9280" width="0.7265625" style="182"/>
    <col min="9281" max="9281" width="0.7265625" style="182" customWidth="1"/>
    <col min="9282" max="9291" width="0.7265625" style="182"/>
    <col min="9292" max="9293" width="0.7265625" style="182" customWidth="1"/>
    <col min="9294" max="9374" width="0.7265625" style="182"/>
    <col min="9375" max="9376" width="0" style="182" hidden="1" customWidth="1"/>
    <col min="9377" max="9532" width="0.7265625" style="182"/>
    <col min="9533" max="9533" width="0.7265625" style="182" customWidth="1"/>
    <col min="9534" max="9536" width="0.7265625" style="182"/>
    <col min="9537" max="9537" width="0.7265625" style="182" customWidth="1"/>
    <col min="9538" max="9547" width="0.7265625" style="182"/>
    <col min="9548" max="9549" width="0.7265625" style="182" customWidth="1"/>
    <col min="9550" max="9630" width="0.7265625" style="182"/>
    <col min="9631" max="9632" width="0" style="182" hidden="1" customWidth="1"/>
    <col min="9633" max="9788" width="0.7265625" style="182"/>
    <col min="9789" max="9789" width="0.7265625" style="182" customWidth="1"/>
    <col min="9790" max="9792" width="0.7265625" style="182"/>
    <col min="9793" max="9793" width="0.7265625" style="182" customWidth="1"/>
    <col min="9794" max="9803" width="0.7265625" style="182"/>
    <col min="9804" max="9805" width="0.7265625" style="182" customWidth="1"/>
    <col min="9806" max="9886" width="0.7265625" style="182"/>
    <col min="9887" max="9888" width="0" style="182" hidden="1" customWidth="1"/>
    <col min="9889" max="10044" width="0.7265625" style="182"/>
    <col min="10045" max="10045" width="0.7265625" style="182" customWidth="1"/>
    <col min="10046" max="10048" width="0.7265625" style="182"/>
    <col min="10049" max="10049" width="0.7265625" style="182" customWidth="1"/>
    <col min="10050" max="10059" width="0.7265625" style="182"/>
    <col min="10060" max="10061" width="0.7265625" style="182" customWidth="1"/>
    <col min="10062" max="10142" width="0.7265625" style="182"/>
    <col min="10143" max="10144" width="0" style="182" hidden="1" customWidth="1"/>
    <col min="10145" max="10300" width="0.7265625" style="182"/>
    <col min="10301" max="10301" width="0.7265625" style="182" customWidth="1"/>
    <col min="10302" max="10304" width="0.7265625" style="182"/>
    <col min="10305" max="10305" width="0.7265625" style="182" customWidth="1"/>
    <col min="10306" max="10315" width="0.7265625" style="182"/>
    <col min="10316" max="10317" width="0.7265625" style="182" customWidth="1"/>
    <col min="10318" max="10398" width="0.7265625" style="182"/>
    <col min="10399" max="10400" width="0" style="182" hidden="1" customWidth="1"/>
    <col min="10401" max="10556" width="0.7265625" style="182"/>
    <col min="10557" max="10557" width="0.7265625" style="182" customWidth="1"/>
    <col min="10558" max="10560" width="0.7265625" style="182"/>
    <col min="10561" max="10561" width="0.7265625" style="182" customWidth="1"/>
    <col min="10562" max="10571" width="0.7265625" style="182"/>
    <col min="10572" max="10573" width="0.7265625" style="182" customWidth="1"/>
    <col min="10574" max="10654" width="0.7265625" style="182"/>
    <col min="10655" max="10656" width="0" style="182" hidden="1" customWidth="1"/>
    <col min="10657" max="10812" width="0.7265625" style="182"/>
    <col min="10813" max="10813" width="0.7265625" style="182" customWidth="1"/>
    <col min="10814" max="10816" width="0.7265625" style="182"/>
    <col min="10817" max="10817" width="0.7265625" style="182" customWidth="1"/>
    <col min="10818" max="10827" width="0.7265625" style="182"/>
    <col min="10828" max="10829" width="0.7265625" style="182" customWidth="1"/>
    <col min="10830" max="10910" width="0.7265625" style="182"/>
    <col min="10911" max="10912" width="0" style="182" hidden="1" customWidth="1"/>
    <col min="10913" max="11068" width="0.7265625" style="182"/>
    <col min="11069" max="11069" width="0.7265625" style="182" customWidth="1"/>
    <col min="11070" max="11072" width="0.7265625" style="182"/>
    <col min="11073" max="11073" width="0.7265625" style="182" customWidth="1"/>
    <col min="11074" max="11083" width="0.7265625" style="182"/>
    <col min="11084" max="11085" width="0.7265625" style="182" customWidth="1"/>
    <col min="11086" max="11166" width="0.7265625" style="182"/>
    <col min="11167" max="11168" width="0" style="182" hidden="1" customWidth="1"/>
    <col min="11169" max="11324" width="0.7265625" style="182"/>
    <col min="11325" max="11325" width="0.7265625" style="182" customWidth="1"/>
    <col min="11326" max="11328" width="0.7265625" style="182"/>
    <col min="11329" max="11329" width="0.7265625" style="182" customWidth="1"/>
    <col min="11330" max="11339" width="0.7265625" style="182"/>
    <col min="11340" max="11341" width="0.7265625" style="182" customWidth="1"/>
    <col min="11342" max="11422" width="0.7265625" style="182"/>
    <col min="11423" max="11424" width="0" style="182" hidden="1" customWidth="1"/>
    <col min="11425" max="11580" width="0.7265625" style="182"/>
    <col min="11581" max="11581" width="0.7265625" style="182" customWidth="1"/>
    <col min="11582" max="11584" width="0.7265625" style="182"/>
    <col min="11585" max="11585" width="0.7265625" style="182" customWidth="1"/>
    <col min="11586" max="11595" width="0.7265625" style="182"/>
    <col min="11596" max="11597" width="0.7265625" style="182" customWidth="1"/>
    <col min="11598" max="11678" width="0.7265625" style="182"/>
    <col min="11679" max="11680" width="0" style="182" hidden="1" customWidth="1"/>
    <col min="11681" max="11836" width="0.7265625" style="182"/>
    <col min="11837" max="11837" width="0.7265625" style="182" customWidth="1"/>
    <col min="11838" max="11840" width="0.7265625" style="182"/>
    <col min="11841" max="11841" width="0.7265625" style="182" customWidth="1"/>
    <col min="11842" max="11851" width="0.7265625" style="182"/>
    <col min="11852" max="11853" width="0.7265625" style="182" customWidth="1"/>
    <col min="11854" max="11934" width="0.7265625" style="182"/>
    <col min="11935" max="11936" width="0" style="182" hidden="1" customWidth="1"/>
    <col min="11937" max="12092" width="0.7265625" style="182"/>
    <col min="12093" max="12093" width="0.7265625" style="182" customWidth="1"/>
    <col min="12094" max="12096" width="0.7265625" style="182"/>
    <col min="12097" max="12097" width="0.7265625" style="182" customWidth="1"/>
    <col min="12098" max="12107" width="0.7265625" style="182"/>
    <col min="12108" max="12109" width="0.7265625" style="182" customWidth="1"/>
    <col min="12110" max="12190" width="0.7265625" style="182"/>
    <col min="12191" max="12192" width="0" style="182" hidden="1" customWidth="1"/>
    <col min="12193" max="12348" width="0.7265625" style="182"/>
    <col min="12349" max="12349" width="0.7265625" style="182" customWidth="1"/>
    <col min="12350" max="12352" width="0.7265625" style="182"/>
    <col min="12353" max="12353" width="0.7265625" style="182" customWidth="1"/>
    <col min="12354" max="12363" width="0.7265625" style="182"/>
    <col min="12364" max="12365" width="0.7265625" style="182" customWidth="1"/>
    <col min="12366" max="12446" width="0.7265625" style="182"/>
    <col min="12447" max="12448" width="0" style="182" hidden="1" customWidth="1"/>
    <col min="12449" max="12604" width="0.7265625" style="182"/>
    <col min="12605" max="12605" width="0.7265625" style="182" customWidth="1"/>
    <col min="12606" max="12608" width="0.7265625" style="182"/>
    <col min="12609" max="12609" width="0.7265625" style="182" customWidth="1"/>
    <col min="12610" max="12619" width="0.7265625" style="182"/>
    <col min="12620" max="12621" width="0.7265625" style="182" customWidth="1"/>
    <col min="12622" max="12702" width="0.7265625" style="182"/>
    <col min="12703" max="12704" width="0" style="182" hidden="1" customWidth="1"/>
    <col min="12705" max="12860" width="0.7265625" style="182"/>
    <col min="12861" max="12861" width="0.7265625" style="182" customWidth="1"/>
    <col min="12862" max="12864" width="0.7265625" style="182"/>
    <col min="12865" max="12865" width="0.7265625" style="182" customWidth="1"/>
    <col min="12866" max="12875" width="0.7265625" style="182"/>
    <col min="12876" max="12877" width="0.7265625" style="182" customWidth="1"/>
    <col min="12878" max="12958" width="0.7265625" style="182"/>
    <col min="12959" max="12960" width="0" style="182" hidden="1" customWidth="1"/>
    <col min="12961" max="13116" width="0.7265625" style="182"/>
    <col min="13117" max="13117" width="0.7265625" style="182" customWidth="1"/>
    <col min="13118" max="13120" width="0.7265625" style="182"/>
    <col min="13121" max="13121" width="0.7265625" style="182" customWidth="1"/>
    <col min="13122" max="13131" width="0.7265625" style="182"/>
    <col min="13132" max="13133" width="0.7265625" style="182" customWidth="1"/>
    <col min="13134" max="13214" width="0.7265625" style="182"/>
    <col min="13215" max="13216" width="0" style="182" hidden="1" customWidth="1"/>
    <col min="13217" max="13372" width="0.7265625" style="182"/>
    <col min="13373" max="13373" width="0.7265625" style="182" customWidth="1"/>
    <col min="13374" max="13376" width="0.7265625" style="182"/>
    <col min="13377" max="13377" width="0.7265625" style="182" customWidth="1"/>
    <col min="13378" max="13387" width="0.7265625" style="182"/>
    <col min="13388" max="13389" width="0.7265625" style="182" customWidth="1"/>
    <col min="13390" max="13470" width="0.7265625" style="182"/>
    <col min="13471" max="13472" width="0" style="182" hidden="1" customWidth="1"/>
    <col min="13473" max="13628" width="0.7265625" style="182"/>
    <col min="13629" max="13629" width="0.7265625" style="182" customWidth="1"/>
    <col min="13630" max="13632" width="0.7265625" style="182"/>
    <col min="13633" max="13633" width="0.7265625" style="182" customWidth="1"/>
    <col min="13634" max="13643" width="0.7265625" style="182"/>
    <col min="13644" max="13645" width="0.7265625" style="182" customWidth="1"/>
    <col min="13646" max="13726" width="0.7265625" style="182"/>
    <col min="13727" max="13728" width="0" style="182" hidden="1" customWidth="1"/>
    <col min="13729" max="13884" width="0.7265625" style="182"/>
    <col min="13885" max="13885" width="0.7265625" style="182" customWidth="1"/>
    <col min="13886" max="13888" width="0.7265625" style="182"/>
    <col min="13889" max="13889" width="0.7265625" style="182" customWidth="1"/>
    <col min="13890" max="13899" width="0.7265625" style="182"/>
    <col min="13900" max="13901" width="0.7265625" style="182" customWidth="1"/>
    <col min="13902" max="13982" width="0.7265625" style="182"/>
    <col min="13983" max="13984" width="0" style="182" hidden="1" customWidth="1"/>
    <col min="13985" max="14140" width="0.7265625" style="182"/>
    <col min="14141" max="14141" width="0.7265625" style="182" customWidth="1"/>
    <col min="14142" max="14144" width="0.7265625" style="182"/>
    <col min="14145" max="14145" width="0.7265625" style="182" customWidth="1"/>
    <col min="14146" max="14155" width="0.7265625" style="182"/>
    <col min="14156" max="14157" width="0.7265625" style="182" customWidth="1"/>
    <col min="14158" max="14238" width="0.7265625" style="182"/>
    <col min="14239" max="14240" width="0" style="182" hidden="1" customWidth="1"/>
    <col min="14241" max="14396" width="0.7265625" style="182"/>
    <col min="14397" max="14397" width="0.7265625" style="182" customWidth="1"/>
    <col min="14398" max="14400" width="0.7265625" style="182"/>
    <col min="14401" max="14401" width="0.7265625" style="182" customWidth="1"/>
    <col min="14402" max="14411" width="0.7265625" style="182"/>
    <col min="14412" max="14413" width="0.7265625" style="182" customWidth="1"/>
    <col min="14414" max="14494" width="0.7265625" style="182"/>
    <col min="14495" max="14496" width="0" style="182" hidden="1" customWidth="1"/>
    <col min="14497" max="14652" width="0.7265625" style="182"/>
    <col min="14653" max="14653" width="0.7265625" style="182" customWidth="1"/>
    <col min="14654" max="14656" width="0.7265625" style="182"/>
    <col min="14657" max="14657" width="0.7265625" style="182" customWidth="1"/>
    <col min="14658" max="14667" width="0.7265625" style="182"/>
    <col min="14668" max="14669" width="0.7265625" style="182" customWidth="1"/>
    <col min="14670" max="14750" width="0.7265625" style="182"/>
    <col min="14751" max="14752" width="0" style="182" hidden="1" customWidth="1"/>
    <col min="14753" max="14908" width="0.7265625" style="182"/>
    <col min="14909" max="14909" width="0.7265625" style="182" customWidth="1"/>
    <col min="14910" max="14912" width="0.7265625" style="182"/>
    <col min="14913" max="14913" width="0.7265625" style="182" customWidth="1"/>
    <col min="14914" max="14923" width="0.7265625" style="182"/>
    <col min="14924" max="14925" width="0.7265625" style="182" customWidth="1"/>
    <col min="14926" max="15006" width="0.7265625" style="182"/>
    <col min="15007" max="15008" width="0" style="182" hidden="1" customWidth="1"/>
    <col min="15009" max="15164" width="0.7265625" style="182"/>
    <col min="15165" max="15165" width="0.7265625" style="182" customWidth="1"/>
    <col min="15166" max="15168" width="0.7265625" style="182"/>
    <col min="15169" max="15169" width="0.7265625" style="182" customWidth="1"/>
    <col min="15170" max="15179" width="0.7265625" style="182"/>
    <col min="15180" max="15181" width="0.7265625" style="182" customWidth="1"/>
    <col min="15182" max="15262" width="0.7265625" style="182"/>
    <col min="15263" max="15264" width="0" style="182" hidden="1" customWidth="1"/>
    <col min="15265" max="15420" width="0.7265625" style="182"/>
    <col min="15421" max="15421" width="0.7265625" style="182" customWidth="1"/>
    <col min="15422" max="15424" width="0.7265625" style="182"/>
    <col min="15425" max="15425" width="0.7265625" style="182" customWidth="1"/>
    <col min="15426" max="15435" width="0.7265625" style="182"/>
    <col min="15436" max="15437" width="0.7265625" style="182" customWidth="1"/>
    <col min="15438" max="15518" width="0.7265625" style="182"/>
    <col min="15519" max="15520" width="0" style="182" hidden="1" customWidth="1"/>
    <col min="15521" max="15676" width="0.7265625" style="182"/>
    <col min="15677" max="15677" width="0.7265625" style="182" customWidth="1"/>
    <col min="15678" max="15680" width="0.7265625" style="182"/>
    <col min="15681" max="15681" width="0.7265625" style="182" customWidth="1"/>
    <col min="15682" max="15691" width="0.7265625" style="182"/>
    <col min="15692" max="15693" width="0.7265625" style="182" customWidth="1"/>
    <col min="15694" max="15774" width="0.7265625" style="182"/>
    <col min="15775" max="15776" width="0" style="182" hidden="1" customWidth="1"/>
    <col min="15777" max="15932" width="0.7265625" style="182"/>
    <col min="15933" max="15933" width="0.7265625" style="182" customWidth="1"/>
    <col min="15934" max="15936" width="0.7265625" style="182"/>
    <col min="15937" max="15937" width="0.7265625" style="182" customWidth="1"/>
    <col min="15938" max="15947" width="0.7265625" style="182"/>
    <col min="15948" max="15949" width="0.7265625" style="182" customWidth="1"/>
    <col min="15950" max="16030" width="0.7265625" style="182"/>
    <col min="16031" max="16032" width="0" style="182" hidden="1" customWidth="1"/>
    <col min="16033" max="16188" width="0.7265625" style="182"/>
    <col min="16189" max="16189" width="0.7265625" style="182" customWidth="1"/>
    <col min="16190" max="16192" width="0.7265625" style="182"/>
    <col min="16193" max="16193" width="0.7265625" style="182" customWidth="1"/>
    <col min="16194" max="16203" width="0.7265625" style="182"/>
    <col min="16204" max="16205" width="0.7265625" style="182" customWidth="1"/>
    <col min="16206" max="16286" width="0.7265625" style="182"/>
    <col min="16287" max="16288" width="0" style="182" hidden="1" customWidth="1"/>
    <col min="16289" max="16384" width="0.7265625" style="182"/>
  </cols>
  <sheetData>
    <row r="1" spans="1:161" s="190" customFormat="1" x14ac:dyDescent="0.25">
      <c r="B1" s="353" t="s">
        <v>523</v>
      </c>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c r="BG1" s="353"/>
      <c r="BH1" s="353"/>
      <c r="BI1" s="353"/>
      <c r="BJ1" s="353"/>
      <c r="BK1" s="353"/>
      <c r="BL1" s="353"/>
      <c r="BM1" s="353"/>
      <c r="BN1" s="353"/>
      <c r="BO1" s="353"/>
      <c r="BP1" s="353"/>
      <c r="BQ1" s="353"/>
      <c r="BR1" s="353"/>
      <c r="BS1" s="353"/>
      <c r="BT1" s="353"/>
      <c r="BU1" s="353"/>
      <c r="BV1" s="353"/>
      <c r="BW1" s="353"/>
      <c r="BX1" s="353"/>
      <c r="BY1" s="353"/>
      <c r="BZ1" s="353"/>
      <c r="CA1" s="353"/>
      <c r="CB1" s="353"/>
      <c r="CC1" s="353"/>
      <c r="CD1" s="353"/>
      <c r="CE1" s="353"/>
      <c r="CF1" s="353"/>
      <c r="CG1" s="353"/>
      <c r="CH1" s="353"/>
      <c r="CI1" s="353"/>
      <c r="CJ1" s="353"/>
      <c r="CK1" s="353"/>
      <c r="CL1" s="353"/>
      <c r="CM1" s="353"/>
      <c r="CN1" s="353"/>
      <c r="CO1" s="353"/>
      <c r="CP1" s="353"/>
      <c r="CQ1" s="353"/>
      <c r="CR1" s="353"/>
      <c r="CS1" s="353"/>
      <c r="CT1" s="353"/>
      <c r="CU1" s="353"/>
      <c r="CV1" s="353"/>
      <c r="CW1" s="353"/>
      <c r="CX1" s="353"/>
      <c r="CY1" s="353"/>
      <c r="CZ1" s="353"/>
      <c r="DA1" s="353"/>
      <c r="DB1" s="353"/>
      <c r="DC1" s="353"/>
      <c r="DD1" s="353"/>
      <c r="DE1" s="353"/>
      <c r="DF1" s="353"/>
      <c r="DG1" s="353"/>
      <c r="DH1" s="353"/>
      <c r="DI1" s="353"/>
      <c r="DJ1" s="353"/>
      <c r="DK1" s="353"/>
      <c r="DL1" s="353"/>
      <c r="DM1" s="353"/>
      <c r="DN1" s="353"/>
      <c r="DO1" s="353"/>
      <c r="DP1" s="353"/>
      <c r="DQ1" s="353"/>
      <c r="DR1" s="353"/>
      <c r="DS1" s="353"/>
      <c r="DT1" s="353"/>
      <c r="DU1" s="353"/>
      <c r="DV1" s="353"/>
      <c r="DW1" s="353"/>
      <c r="DX1" s="353"/>
      <c r="DY1" s="353"/>
      <c r="DZ1" s="353"/>
      <c r="EA1" s="353"/>
      <c r="EB1" s="353"/>
      <c r="EC1" s="353"/>
      <c r="ED1" s="353"/>
      <c r="EE1" s="353"/>
      <c r="EF1" s="353"/>
      <c r="EG1" s="353"/>
      <c r="EH1" s="353"/>
      <c r="EI1" s="353"/>
      <c r="EJ1" s="353"/>
      <c r="EK1" s="353"/>
      <c r="EL1" s="353"/>
      <c r="EM1" s="353"/>
      <c r="EN1" s="353"/>
      <c r="EO1" s="353"/>
      <c r="EP1" s="353"/>
      <c r="EQ1" s="353"/>
      <c r="ER1" s="353"/>
      <c r="ES1" s="353"/>
      <c r="ET1" s="353"/>
      <c r="EU1" s="353"/>
      <c r="EV1" s="353"/>
      <c r="EW1" s="353"/>
      <c r="EX1" s="353"/>
      <c r="EY1" s="353"/>
      <c r="EZ1" s="353"/>
      <c r="FA1" s="353"/>
      <c r="FB1" s="353"/>
      <c r="FC1" s="353"/>
      <c r="FD1" s="353"/>
    </row>
    <row r="3" spans="1:161" ht="12" customHeight="1" x14ac:dyDescent="0.25">
      <c r="A3" s="363" t="s">
        <v>524</v>
      </c>
      <c r="B3" s="364"/>
      <c r="C3" s="364"/>
      <c r="D3" s="364"/>
      <c r="E3" s="364"/>
      <c r="F3" s="364"/>
      <c r="G3" s="364"/>
      <c r="H3" s="365"/>
      <c r="I3" s="355" t="s">
        <v>3</v>
      </c>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355"/>
      <c r="BR3" s="355"/>
      <c r="BS3" s="355"/>
      <c r="BT3" s="355"/>
      <c r="BU3" s="355"/>
      <c r="BV3" s="355"/>
      <c r="BW3" s="355"/>
      <c r="BX3" s="355"/>
      <c r="BY3" s="355"/>
      <c r="BZ3" s="355"/>
      <c r="CA3" s="355"/>
      <c r="CB3" s="355"/>
      <c r="CC3" s="355"/>
      <c r="CD3" s="355"/>
      <c r="CE3" s="355"/>
      <c r="CF3" s="355"/>
      <c r="CG3" s="355"/>
      <c r="CH3" s="355"/>
      <c r="CI3" s="355"/>
      <c r="CJ3" s="355"/>
      <c r="CK3" s="355"/>
      <c r="CL3" s="355"/>
      <c r="CM3" s="356"/>
      <c r="CN3" s="363" t="s">
        <v>525</v>
      </c>
      <c r="CO3" s="364"/>
      <c r="CP3" s="364"/>
      <c r="CQ3" s="364"/>
      <c r="CR3" s="364"/>
      <c r="CS3" s="364"/>
      <c r="CT3" s="364"/>
      <c r="CU3" s="365"/>
      <c r="CV3" s="363" t="s">
        <v>526</v>
      </c>
      <c r="CW3" s="364"/>
      <c r="CX3" s="364"/>
      <c r="CY3" s="364"/>
      <c r="CZ3" s="364"/>
      <c r="DA3" s="364"/>
      <c r="DB3" s="364"/>
      <c r="DC3" s="364"/>
      <c r="DD3" s="364"/>
      <c r="DE3" s="365"/>
      <c r="DF3" s="372" t="s">
        <v>11</v>
      </c>
      <c r="DG3" s="373"/>
      <c r="DH3" s="373"/>
      <c r="DI3" s="373"/>
      <c r="DJ3" s="373"/>
      <c r="DK3" s="373"/>
      <c r="DL3" s="373"/>
      <c r="DM3" s="373"/>
      <c r="DN3" s="373"/>
      <c r="DO3" s="373"/>
      <c r="DP3" s="373"/>
      <c r="DQ3" s="373"/>
      <c r="DR3" s="373"/>
      <c r="DS3" s="373"/>
      <c r="DT3" s="373"/>
      <c r="DU3" s="373"/>
      <c r="DV3" s="373"/>
      <c r="DW3" s="373"/>
      <c r="DX3" s="373"/>
      <c r="DY3" s="373"/>
      <c r="DZ3" s="373"/>
      <c r="EA3" s="373"/>
      <c r="EB3" s="373"/>
      <c r="EC3" s="373"/>
      <c r="ED3" s="373"/>
      <c r="EE3" s="373"/>
      <c r="EF3" s="373"/>
      <c r="EG3" s="373"/>
      <c r="EH3" s="373"/>
      <c r="EI3" s="373"/>
      <c r="EJ3" s="373"/>
      <c r="EK3" s="373"/>
      <c r="EL3" s="373"/>
      <c r="EM3" s="373"/>
      <c r="EN3" s="373"/>
      <c r="EO3" s="373"/>
      <c r="EP3" s="373"/>
      <c r="EQ3" s="373"/>
      <c r="ER3" s="373"/>
      <c r="ES3" s="373"/>
      <c r="ET3" s="373"/>
      <c r="EU3" s="373"/>
      <c r="EV3" s="373"/>
      <c r="EW3" s="373"/>
      <c r="EX3" s="373"/>
      <c r="EY3" s="373"/>
      <c r="EZ3" s="373"/>
      <c r="FA3" s="373"/>
      <c r="FB3" s="373"/>
      <c r="FC3" s="373"/>
      <c r="FD3" s="373"/>
      <c r="FE3" s="374"/>
    </row>
    <row r="4" spans="1:161" ht="14.25" customHeight="1" x14ac:dyDescent="0.3">
      <c r="A4" s="366"/>
      <c r="B4" s="367"/>
      <c r="C4" s="367"/>
      <c r="D4" s="367"/>
      <c r="E4" s="367"/>
      <c r="F4" s="367"/>
      <c r="G4" s="367"/>
      <c r="H4" s="36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c r="BA4" s="358"/>
      <c r="BB4" s="358"/>
      <c r="BC4" s="358"/>
      <c r="BD4" s="358"/>
      <c r="BE4" s="358"/>
      <c r="BF4" s="358"/>
      <c r="BG4" s="358"/>
      <c r="BH4" s="358"/>
      <c r="BI4" s="358"/>
      <c r="BJ4" s="358"/>
      <c r="BK4" s="358"/>
      <c r="BL4" s="358"/>
      <c r="BM4" s="358"/>
      <c r="BN4" s="358"/>
      <c r="BO4" s="358"/>
      <c r="BP4" s="358"/>
      <c r="BQ4" s="358"/>
      <c r="BR4" s="358"/>
      <c r="BS4" s="358"/>
      <c r="BT4" s="358"/>
      <c r="BU4" s="358"/>
      <c r="BV4" s="358"/>
      <c r="BW4" s="358"/>
      <c r="BX4" s="358"/>
      <c r="BY4" s="358"/>
      <c r="BZ4" s="358"/>
      <c r="CA4" s="358"/>
      <c r="CB4" s="358"/>
      <c r="CC4" s="358"/>
      <c r="CD4" s="358"/>
      <c r="CE4" s="358"/>
      <c r="CF4" s="358"/>
      <c r="CG4" s="358"/>
      <c r="CH4" s="358"/>
      <c r="CI4" s="358"/>
      <c r="CJ4" s="358"/>
      <c r="CK4" s="358"/>
      <c r="CL4" s="358"/>
      <c r="CM4" s="359"/>
      <c r="CN4" s="366"/>
      <c r="CO4" s="367"/>
      <c r="CP4" s="367"/>
      <c r="CQ4" s="367"/>
      <c r="CR4" s="367"/>
      <c r="CS4" s="367"/>
      <c r="CT4" s="367"/>
      <c r="CU4" s="368"/>
      <c r="CV4" s="366"/>
      <c r="CW4" s="367"/>
      <c r="CX4" s="367"/>
      <c r="CY4" s="367"/>
      <c r="CZ4" s="367"/>
      <c r="DA4" s="367"/>
      <c r="DB4" s="367"/>
      <c r="DC4" s="367"/>
      <c r="DD4" s="367"/>
      <c r="DE4" s="368"/>
      <c r="DF4" s="375" t="s">
        <v>335</v>
      </c>
      <c r="DG4" s="376"/>
      <c r="DH4" s="376"/>
      <c r="DI4" s="376"/>
      <c r="DJ4" s="376"/>
      <c r="DK4" s="376"/>
      <c r="DL4" s="377" t="s">
        <v>319</v>
      </c>
      <c r="DM4" s="378"/>
      <c r="DN4" s="378"/>
      <c r="DO4" s="379" t="s">
        <v>320</v>
      </c>
      <c r="DP4" s="379"/>
      <c r="DQ4" s="379"/>
      <c r="DR4" s="380"/>
      <c r="DS4" s="375" t="s">
        <v>335</v>
      </c>
      <c r="DT4" s="376"/>
      <c r="DU4" s="376"/>
      <c r="DV4" s="376"/>
      <c r="DW4" s="376"/>
      <c r="DX4" s="376"/>
      <c r="DY4" s="377" t="s">
        <v>323</v>
      </c>
      <c r="DZ4" s="378"/>
      <c r="EA4" s="378"/>
      <c r="EB4" s="379" t="s">
        <v>320</v>
      </c>
      <c r="EC4" s="379"/>
      <c r="ED4" s="379"/>
      <c r="EE4" s="380"/>
      <c r="EF4" s="375" t="s">
        <v>335</v>
      </c>
      <c r="EG4" s="376"/>
      <c r="EH4" s="376"/>
      <c r="EI4" s="376"/>
      <c r="EJ4" s="376"/>
      <c r="EK4" s="376"/>
      <c r="EL4" s="377" t="s">
        <v>325</v>
      </c>
      <c r="EM4" s="378"/>
      <c r="EN4" s="378"/>
      <c r="EO4" s="379" t="s">
        <v>320</v>
      </c>
      <c r="EP4" s="379"/>
      <c r="EQ4" s="379"/>
      <c r="ER4" s="380"/>
      <c r="ES4" s="363" t="s">
        <v>278</v>
      </c>
      <c r="ET4" s="364"/>
      <c r="EU4" s="364"/>
      <c r="EV4" s="364"/>
      <c r="EW4" s="364"/>
      <c r="EX4" s="364"/>
      <c r="EY4" s="364"/>
      <c r="EZ4" s="364"/>
      <c r="FA4" s="364"/>
      <c r="FB4" s="364"/>
      <c r="FC4" s="364"/>
      <c r="FD4" s="364"/>
      <c r="FE4" s="365"/>
    </row>
    <row r="5" spans="1:161" ht="36.75" customHeight="1" x14ac:dyDescent="0.25">
      <c r="A5" s="369"/>
      <c r="B5" s="370"/>
      <c r="C5" s="370"/>
      <c r="D5" s="370"/>
      <c r="E5" s="370"/>
      <c r="F5" s="370"/>
      <c r="G5" s="370"/>
      <c r="H5" s="37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61"/>
      <c r="AY5" s="361"/>
      <c r="AZ5" s="361"/>
      <c r="BA5" s="361"/>
      <c r="BB5" s="361"/>
      <c r="BC5" s="361"/>
      <c r="BD5" s="361"/>
      <c r="BE5" s="361"/>
      <c r="BF5" s="361"/>
      <c r="BG5" s="361"/>
      <c r="BH5" s="361"/>
      <c r="BI5" s="361"/>
      <c r="BJ5" s="361"/>
      <c r="BK5" s="361"/>
      <c r="BL5" s="361"/>
      <c r="BM5" s="361"/>
      <c r="BN5" s="361"/>
      <c r="BO5" s="361"/>
      <c r="BP5" s="361"/>
      <c r="BQ5" s="361"/>
      <c r="BR5" s="361"/>
      <c r="BS5" s="361"/>
      <c r="BT5" s="361"/>
      <c r="BU5" s="361"/>
      <c r="BV5" s="361"/>
      <c r="BW5" s="361"/>
      <c r="BX5" s="361"/>
      <c r="BY5" s="361"/>
      <c r="BZ5" s="361"/>
      <c r="CA5" s="361"/>
      <c r="CB5" s="361"/>
      <c r="CC5" s="361"/>
      <c r="CD5" s="361"/>
      <c r="CE5" s="361"/>
      <c r="CF5" s="361"/>
      <c r="CG5" s="361"/>
      <c r="CH5" s="361"/>
      <c r="CI5" s="361"/>
      <c r="CJ5" s="361"/>
      <c r="CK5" s="361"/>
      <c r="CL5" s="361"/>
      <c r="CM5" s="362"/>
      <c r="CN5" s="369"/>
      <c r="CO5" s="370"/>
      <c r="CP5" s="370"/>
      <c r="CQ5" s="370"/>
      <c r="CR5" s="370"/>
      <c r="CS5" s="370"/>
      <c r="CT5" s="370"/>
      <c r="CU5" s="371"/>
      <c r="CV5" s="369"/>
      <c r="CW5" s="370"/>
      <c r="CX5" s="370"/>
      <c r="CY5" s="370"/>
      <c r="CZ5" s="370"/>
      <c r="DA5" s="370"/>
      <c r="DB5" s="370"/>
      <c r="DC5" s="370"/>
      <c r="DD5" s="370"/>
      <c r="DE5" s="371"/>
      <c r="DF5" s="338" t="s">
        <v>527</v>
      </c>
      <c r="DG5" s="339"/>
      <c r="DH5" s="339"/>
      <c r="DI5" s="339"/>
      <c r="DJ5" s="339"/>
      <c r="DK5" s="339"/>
      <c r="DL5" s="339"/>
      <c r="DM5" s="339"/>
      <c r="DN5" s="339"/>
      <c r="DO5" s="339"/>
      <c r="DP5" s="339"/>
      <c r="DQ5" s="339"/>
      <c r="DR5" s="340"/>
      <c r="DS5" s="338" t="s">
        <v>528</v>
      </c>
      <c r="DT5" s="339"/>
      <c r="DU5" s="339"/>
      <c r="DV5" s="339"/>
      <c r="DW5" s="339"/>
      <c r="DX5" s="339"/>
      <c r="DY5" s="339"/>
      <c r="DZ5" s="339"/>
      <c r="EA5" s="339"/>
      <c r="EB5" s="339"/>
      <c r="EC5" s="339"/>
      <c r="ED5" s="339"/>
      <c r="EE5" s="340"/>
      <c r="EF5" s="338" t="s">
        <v>529</v>
      </c>
      <c r="EG5" s="339"/>
      <c r="EH5" s="339"/>
      <c r="EI5" s="339"/>
      <c r="EJ5" s="339"/>
      <c r="EK5" s="339"/>
      <c r="EL5" s="339"/>
      <c r="EM5" s="339"/>
      <c r="EN5" s="339"/>
      <c r="EO5" s="339"/>
      <c r="EP5" s="339"/>
      <c r="EQ5" s="339"/>
      <c r="ER5" s="340"/>
      <c r="ES5" s="369"/>
      <c r="ET5" s="370"/>
      <c r="EU5" s="370"/>
      <c r="EV5" s="370"/>
      <c r="EW5" s="370"/>
      <c r="EX5" s="370"/>
      <c r="EY5" s="370"/>
      <c r="EZ5" s="370"/>
      <c r="FA5" s="370"/>
      <c r="FB5" s="370"/>
      <c r="FC5" s="370"/>
      <c r="FD5" s="370"/>
      <c r="FE5" s="371"/>
    </row>
    <row r="6" spans="1:161" x14ac:dyDescent="0.25">
      <c r="A6" s="447" t="s">
        <v>339</v>
      </c>
      <c r="B6" s="448"/>
      <c r="C6" s="448"/>
      <c r="D6" s="448"/>
      <c r="E6" s="448"/>
      <c r="F6" s="448"/>
      <c r="G6" s="448"/>
      <c r="H6" s="449"/>
      <c r="I6" s="448" t="s">
        <v>340</v>
      </c>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8"/>
      <c r="BD6" s="448"/>
      <c r="BE6" s="448"/>
      <c r="BF6" s="448"/>
      <c r="BG6" s="448"/>
      <c r="BH6" s="448"/>
      <c r="BI6" s="448"/>
      <c r="BJ6" s="448"/>
      <c r="BK6" s="448"/>
      <c r="BL6" s="448"/>
      <c r="BM6" s="448"/>
      <c r="BN6" s="448"/>
      <c r="BO6" s="448"/>
      <c r="BP6" s="448"/>
      <c r="BQ6" s="448"/>
      <c r="BR6" s="448"/>
      <c r="BS6" s="448"/>
      <c r="BT6" s="448"/>
      <c r="BU6" s="448"/>
      <c r="BV6" s="448"/>
      <c r="BW6" s="448"/>
      <c r="BX6" s="448"/>
      <c r="BY6" s="448"/>
      <c r="BZ6" s="448"/>
      <c r="CA6" s="448"/>
      <c r="CB6" s="448"/>
      <c r="CC6" s="448"/>
      <c r="CD6" s="448"/>
      <c r="CE6" s="448"/>
      <c r="CF6" s="448"/>
      <c r="CG6" s="448"/>
      <c r="CH6" s="448"/>
      <c r="CI6" s="448"/>
      <c r="CJ6" s="448"/>
      <c r="CK6" s="448"/>
      <c r="CL6" s="448"/>
      <c r="CM6" s="449"/>
      <c r="CN6" s="335" t="s">
        <v>341</v>
      </c>
      <c r="CO6" s="336"/>
      <c r="CP6" s="336"/>
      <c r="CQ6" s="336"/>
      <c r="CR6" s="336"/>
      <c r="CS6" s="336"/>
      <c r="CT6" s="336"/>
      <c r="CU6" s="337"/>
      <c r="CV6" s="335" t="s">
        <v>342</v>
      </c>
      <c r="CW6" s="336"/>
      <c r="CX6" s="336"/>
      <c r="CY6" s="336"/>
      <c r="CZ6" s="336"/>
      <c r="DA6" s="336"/>
      <c r="DB6" s="336"/>
      <c r="DC6" s="336"/>
      <c r="DD6" s="336"/>
      <c r="DE6" s="337"/>
      <c r="DF6" s="335" t="s">
        <v>343</v>
      </c>
      <c r="DG6" s="336"/>
      <c r="DH6" s="336"/>
      <c r="DI6" s="336"/>
      <c r="DJ6" s="336"/>
      <c r="DK6" s="336"/>
      <c r="DL6" s="336"/>
      <c r="DM6" s="336"/>
      <c r="DN6" s="336"/>
      <c r="DO6" s="336"/>
      <c r="DP6" s="336"/>
      <c r="DQ6" s="336"/>
      <c r="DR6" s="337"/>
      <c r="DS6" s="335" t="s">
        <v>344</v>
      </c>
      <c r="DT6" s="336"/>
      <c r="DU6" s="336"/>
      <c r="DV6" s="336"/>
      <c r="DW6" s="336"/>
      <c r="DX6" s="336"/>
      <c r="DY6" s="336"/>
      <c r="DZ6" s="336"/>
      <c r="EA6" s="336"/>
      <c r="EB6" s="336"/>
      <c r="EC6" s="336"/>
      <c r="ED6" s="336"/>
      <c r="EE6" s="337"/>
      <c r="EF6" s="335" t="s">
        <v>345</v>
      </c>
      <c r="EG6" s="336"/>
      <c r="EH6" s="336"/>
      <c r="EI6" s="336"/>
      <c r="EJ6" s="336"/>
      <c r="EK6" s="336"/>
      <c r="EL6" s="336"/>
      <c r="EM6" s="336"/>
      <c r="EN6" s="336"/>
      <c r="EO6" s="336"/>
      <c r="EP6" s="336"/>
      <c r="EQ6" s="336"/>
      <c r="ER6" s="337"/>
      <c r="ES6" s="335" t="s">
        <v>346</v>
      </c>
      <c r="ET6" s="336"/>
      <c r="EU6" s="336"/>
      <c r="EV6" s="336"/>
      <c r="EW6" s="336"/>
      <c r="EX6" s="336"/>
      <c r="EY6" s="336"/>
      <c r="EZ6" s="336"/>
      <c r="FA6" s="336"/>
      <c r="FB6" s="336"/>
      <c r="FC6" s="336"/>
      <c r="FD6" s="336"/>
      <c r="FE6" s="337"/>
    </row>
    <row r="7" spans="1:161" ht="13" x14ac:dyDescent="0.3">
      <c r="A7" s="431">
        <v>1</v>
      </c>
      <c r="B7" s="432"/>
      <c r="C7" s="432"/>
      <c r="D7" s="432"/>
      <c r="E7" s="432"/>
      <c r="F7" s="432"/>
      <c r="G7" s="432"/>
      <c r="H7" s="433"/>
      <c r="I7" s="434" t="s">
        <v>530</v>
      </c>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5"/>
      <c r="AY7" s="435"/>
      <c r="AZ7" s="435"/>
      <c r="BA7" s="435"/>
      <c r="BB7" s="435"/>
      <c r="BC7" s="435"/>
      <c r="BD7" s="435"/>
      <c r="BE7" s="435"/>
      <c r="BF7" s="435"/>
      <c r="BG7" s="435"/>
      <c r="BH7" s="435"/>
      <c r="BI7" s="435"/>
      <c r="BJ7" s="435"/>
      <c r="BK7" s="435"/>
      <c r="BL7" s="435"/>
      <c r="BM7" s="435"/>
      <c r="BN7" s="435"/>
      <c r="BO7" s="435"/>
      <c r="BP7" s="435"/>
      <c r="BQ7" s="435"/>
      <c r="BR7" s="435"/>
      <c r="BS7" s="435"/>
      <c r="BT7" s="435"/>
      <c r="BU7" s="435"/>
      <c r="BV7" s="435"/>
      <c r="BW7" s="435"/>
      <c r="BX7" s="435"/>
      <c r="BY7" s="435"/>
      <c r="BZ7" s="435"/>
      <c r="CA7" s="435"/>
      <c r="CB7" s="435"/>
      <c r="CC7" s="435"/>
      <c r="CD7" s="435"/>
      <c r="CE7" s="435"/>
      <c r="CF7" s="435"/>
      <c r="CG7" s="435"/>
      <c r="CH7" s="435"/>
      <c r="CI7" s="435"/>
      <c r="CJ7" s="435"/>
      <c r="CK7" s="435"/>
      <c r="CL7" s="435"/>
      <c r="CM7" s="435"/>
      <c r="CN7" s="282" t="s">
        <v>531</v>
      </c>
      <c r="CO7" s="282"/>
      <c r="CP7" s="282"/>
      <c r="CQ7" s="282"/>
      <c r="CR7" s="282"/>
      <c r="CS7" s="282"/>
      <c r="CT7" s="282"/>
      <c r="CU7" s="282"/>
      <c r="CV7" s="268" t="s">
        <v>127</v>
      </c>
      <c r="CW7" s="268"/>
      <c r="CX7" s="268"/>
      <c r="CY7" s="268"/>
      <c r="CZ7" s="268"/>
      <c r="DA7" s="268"/>
      <c r="DB7" s="268"/>
      <c r="DC7" s="268"/>
      <c r="DD7" s="268"/>
      <c r="DE7" s="268"/>
      <c r="DF7" s="436">
        <f>'доходы расходы'!DF112:DR112</f>
        <v>9954975.3699999973</v>
      </c>
      <c r="DG7" s="437"/>
      <c r="DH7" s="437"/>
      <c r="DI7" s="437"/>
      <c r="DJ7" s="437"/>
      <c r="DK7" s="437"/>
      <c r="DL7" s="437"/>
      <c r="DM7" s="437"/>
      <c r="DN7" s="437"/>
      <c r="DO7" s="437"/>
      <c r="DP7" s="437"/>
      <c r="DQ7" s="437"/>
      <c r="DR7" s="437"/>
      <c r="DS7" s="436">
        <f>'доходы расходы'!DS112:EE112</f>
        <v>9128027</v>
      </c>
      <c r="DT7" s="437"/>
      <c r="DU7" s="437"/>
      <c r="DV7" s="437"/>
      <c r="DW7" s="437"/>
      <c r="DX7" s="437"/>
      <c r="DY7" s="437"/>
      <c r="DZ7" s="437"/>
      <c r="EA7" s="437"/>
      <c r="EB7" s="437"/>
      <c r="EC7" s="437"/>
      <c r="ED7" s="437"/>
      <c r="EE7" s="437"/>
      <c r="EF7" s="436">
        <f>'доходы расходы'!EF112:ER112</f>
        <v>9128027</v>
      </c>
      <c r="EG7" s="437"/>
      <c r="EH7" s="437"/>
      <c r="EI7" s="437"/>
      <c r="EJ7" s="437"/>
      <c r="EK7" s="437"/>
      <c r="EL7" s="437"/>
      <c r="EM7" s="437"/>
      <c r="EN7" s="437"/>
      <c r="EO7" s="437"/>
      <c r="EP7" s="437"/>
      <c r="EQ7" s="437"/>
      <c r="ER7" s="437"/>
      <c r="ES7" s="314"/>
      <c r="ET7" s="315"/>
      <c r="EU7" s="315"/>
      <c r="EV7" s="315"/>
      <c r="EW7" s="315"/>
      <c r="EX7" s="315"/>
      <c r="EY7" s="315"/>
      <c r="EZ7" s="315"/>
      <c r="FA7" s="315"/>
      <c r="FB7" s="315"/>
      <c r="FC7" s="315"/>
      <c r="FD7" s="315"/>
      <c r="FE7" s="315"/>
    </row>
    <row r="8" spans="1:161" ht="105" customHeight="1" x14ac:dyDescent="0.3">
      <c r="A8" s="423" t="s">
        <v>532</v>
      </c>
      <c r="B8" s="424"/>
      <c r="C8" s="424"/>
      <c r="D8" s="424"/>
      <c r="E8" s="424"/>
      <c r="F8" s="424"/>
      <c r="G8" s="424"/>
      <c r="H8" s="425"/>
      <c r="I8" s="429" t="s">
        <v>533</v>
      </c>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0"/>
      <c r="AY8" s="430"/>
      <c r="AZ8" s="430"/>
      <c r="BA8" s="430"/>
      <c r="BB8" s="430"/>
      <c r="BC8" s="430"/>
      <c r="BD8" s="430"/>
      <c r="BE8" s="430"/>
      <c r="BF8" s="430"/>
      <c r="BG8" s="430"/>
      <c r="BH8" s="430"/>
      <c r="BI8" s="430"/>
      <c r="BJ8" s="430"/>
      <c r="BK8" s="430"/>
      <c r="BL8" s="430"/>
      <c r="BM8" s="430"/>
      <c r="BN8" s="430"/>
      <c r="BO8" s="430"/>
      <c r="BP8" s="430"/>
      <c r="BQ8" s="430"/>
      <c r="BR8" s="430"/>
      <c r="BS8" s="430"/>
      <c r="BT8" s="430"/>
      <c r="BU8" s="430"/>
      <c r="BV8" s="430"/>
      <c r="BW8" s="430"/>
      <c r="BX8" s="430"/>
      <c r="BY8" s="430"/>
      <c r="BZ8" s="430"/>
      <c r="CA8" s="430"/>
      <c r="CB8" s="430"/>
      <c r="CC8" s="430"/>
      <c r="CD8" s="430"/>
      <c r="CE8" s="430"/>
      <c r="CF8" s="430"/>
      <c r="CG8" s="430"/>
      <c r="CH8" s="430"/>
      <c r="CI8" s="430"/>
      <c r="CJ8" s="430"/>
      <c r="CK8" s="430"/>
      <c r="CL8" s="430"/>
      <c r="CM8" s="430"/>
      <c r="CN8" s="268" t="s">
        <v>534</v>
      </c>
      <c r="CO8" s="268"/>
      <c r="CP8" s="268"/>
      <c r="CQ8" s="268"/>
      <c r="CR8" s="268"/>
      <c r="CS8" s="268"/>
      <c r="CT8" s="268"/>
      <c r="CU8" s="268"/>
      <c r="CV8" s="268" t="s">
        <v>127</v>
      </c>
      <c r="CW8" s="268"/>
      <c r="CX8" s="268"/>
      <c r="CY8" s="268"/>
      <c r="CZ8" s="268"/>
      <c r="DA8" s="268"/>
      <c r="DB8" s="268"/>
      <c r="DC8" s="268"/>
      <c r="DD8" s="268"/>
      <c r="DE8" s="268"/>
      <c r="DF8" s="314"/>
      <c r="DG8" s="315"/>
      <c r="DH8" s="315"/>
      <c r="DI8" s="315"/>
      <c r="DJ8" s="315"/>
      <c r="DK8" s="315"/>
      <c r="DL8" s="315"/>
      <c r="DM8" s="315"/>
      <c r="DN8" s="315"/>
      <c r="DO8" s="315"/>
      <c r="DP8" s="315"/>
      <c r="DQ8" s="315"/>
      <c r="DR8" s="315"/>
      <c r="DS8" s="314"/>
      <c r="DT8" s="315"/>
      <c r="DU8" s="315"/>
      <c r="DV8" s="315"/>
      <c r="DW8" s="315"/>
      <c r="DX8" s="315"/>
      <c r="DY8" s="315"/>
      <c r="DZ8" s="315"/>
      <c r="EA8" s="315"/>
      <c r="EB8" s="315"/>
      <c r="EC8" s="315"/>
      <c r="ED8" s="315"/>
      <c r="EE8" s="315"/>
      <c r="EF8" s="314"/>
      <c r="EG8" s="315"/>
      <c r="EH8" s="315"/>
      <c r="EI8" s="315"/>
      <c r="EJ8" s="315"/>
      <c r="EK8" s="315"/>
      <c r="EL8" s="315"/>
      <c r="EM8" s="315"/>
      <c r="EN8" s="315"/>
      <c r="EO8" s="315"/>
      <c r="EP8" s="315"/>
      <c r="EQ8" s="315"/>
      <c r="ER8" s="315"/>
      <c r="ES8" s="314"/>
      <c r="ET8" s="315"/>
      <c r="EU8" s="315"/>
      <c r="EV8" s="315"/>
      <c r="EW8" s="315"/>
      <c r="EX8" s="315"/>
      <c r="EY8" s="315"/>
      <c r="EZ8" s="315"/>
      <c r="FA8" s="315"/>
      <c r="FB8" s="315"/>
      <c r="FC8" s="315"/>
      <c r="FD8" s="315"/>
      <c r="FE8" s="315"/>
    </row>
    <row r="9" spans="1:161" ht="36.75" customHeight="1" x14ac:dyDescent="0.3">
      <c r="A9" s="423" t="s">
        <v>535</v>
      </c>
      <c r="B9" s="424"/>
      <c r="C9" s="424"/>
      <c r="D9" s="424"/>
      <c r="E9" s="424"/>
      <c r="F9" s="424"/>
      <c r="G9" s="424"/>
      <c r="H9" s="425"/>
      <c r="I9" s="429" t="s">
        <v>536</v>
      </c>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30"/>
      <c r="AU9" s="430"/>
      <c r="AV9" s="430"/>
      <c r="AW9" s="430"/>
      <c r="AX9" s="430"/>
      <c r="AY9" s="430"/>
      <c r="AZ9" s="430"/>
      <c r="BA9" s="430"/>
      <c r="BB9" s="430"/>
      <c r="BC9" s="430"/>
      <c r="BD9" s="430"/>
      <c r="BE9" s="430"/>
      <c r="BF9" s="430"/>
      <c r="BG9" s="430"/>
      <c r="BH9" s="430"/>
      <c r="BI9" s="430"/>
      <c r="BJ9" s="430"/>
      <c r="BK9" s="430"/>
      <c r="BL9" s="430"/>
      <c r="BM9" s="430"/>
      <c r="BN9" s="430"/>
      <c r="BO9" s="430"/>
      <c r="BP9" s="430"/>
      <c r="BQ9" s="430"/>
      <c r="BR9" s="430"/>
      <c r="BS9" s="430"/>
      <c r="BT9" s="430"/>
      <c r="BU9" s="430"/>
      <c r="BV9" s="430"/>
      <c r="BW9" s="430"/>
      <c r="BX9" s="430"/>
      <c r="BY9" s="430"/>
      <c r="BZ9" s="430"/>
      <c r="CA9" s="430"/>
      <c r="CB9" s="430"/>
      <c r="CC9" s="430"/>
      <c r="CD9" s="430"/>
      <c r="CE9" s="430"/>
      <c r="CF9" s="430"/>
      <c r="CG9" s="430"/>
      <c r="CH9" s="430"/>
      <c r="CI9" s="430"/>
      <c r="CJ9" s="430"/>
      <c r="CK9" s="430"/>
      <c r="CL9" s="430"/>
      <c r="CM9" s="430"/>
      <c r="CN9" s="268" t="s">
        <v>537</v>
      </c>
      <c r="CO9" s="268"/>
      <c r="CP9" s="268"/>
      <c r="CQ9" s="268"/>
      <c r="CR9" s="268"/>
      <c r="CS9" s="268"/>
      <c r="CT9" s="268"/>
      <c r="CU9" s="268"/>
      <c r="CV9" s="268" t="s">
        <v>127</v>
      </c>
      <c r="CW9" s="268"/>
      <c r="CX9" s="268"/>
      <c r="CY9" s="268"/>
      <c r="CZ9" s="268"/>
      <c r="DA9" s="268"/>
      <c r="DB9" s="268"/>
      <c r="DC9" s="268"/>
      <c r="DD9" s="268"/>
      <c r="DE9" s="268"/>
      <c r="DF9" s="314"/>
      <c r="DG9" s="315"/>
      <c r="DH9" s="315"/>
      <c r="DI9" s="315"/>
      <c r="DJ9" s="315"/>
      <c r="DK9" s="315"/>
      <c r="DL9" s="315"/>
      <c r="DM9" s="315"/>
      <c r="DN9" s="315"/>
      <c r="DO9" s="315"/>
      <c r="DP9" s="315"/>
      <c r="DQ9" s="315"/>
      <c r="DR9" s="315"/>
      <c r="DS9" s="314"/>
      <c r="DT9" s="315"/>
      <c r="DU9" s="315"/>
      <c r="DV9" s="315"/>
      <c r="DW9" s="315"/>
      <c r="DX9" s="315"/>
      <c r="DY9" s="315"/>
      <c r="DZ9" s="315"/>
      <c r="EA9" s="315"/>
      <c r="EB9" s="315"/>
      <c r="EC9" s="315"/>
      <c r="ED9" s="315"/>
      <c r="EE9" s="315"/>
      <c r="EF9" s="314"/>
      <c r="EG9" s="315"/>
      <c r="EH9" s="315"/>
      <c r="EI9" s="315"/>
      <c r="EJ9" s="315"/>
      <c r="EK9" s="315"/>
      <c r="EL9" s="315"/>
      <c r="EM9" s="315"/>
      <c r="EN9" s="315"/>
      <c r="EO9" s="315"/>
      <c r="EP9" s="315"/>
      <c r="EQ9" s="315"/>
      <c r="ER9" s="315"/>
      <c r="ES9" s="314"/>
      <c r="ET9" s="315"/>
      <c r="EU9" s="315"/>
      <c r="EV9" s="315"/>
      <c r="EW9" s="315"/>
      <c r="EX9" s="315"/>
      <c r="EY9" s="315"/>
      <c r="EZ9" s="315"/>
      <c r="FA9" s="315"/>
      <c r="FB9" s="315"/>
      <c r="FC9" s="315"/>
      <c r="FD9" s="315"/>
      <c r="FE9" s="315"/>
    </row>
    <row r="10" spans="1:161" ht="38.25" customHeight="1" x14ac:dyDescent="0.3">
      <c r="A10" s="423" t="s">
        <v>538</v>
      </c>
      <c r="B10" s="424"/>
      <c r="C10" s="424"/>
      <c r="D10" s="424"/>
      <c r="E10" s="424"/>
      <c r="F10" s="424"/>
      <c r="G10" s="424"/>
      <c r="H10" s="425"/>
      <c r="I10" s="429" t="s">
        <v>539</v>
      </c>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0"/>
      <c r="AZ10" s="430"/>
      <c r="BA10" s="430"/>
      <c r="BB10" s="430"/>
      <c r="BC10" s="430"/>
      <c r="BD10" s="430"/>
      <c r="BE10" s="430"/>
      <c r="BF10" s="430"/>
      <c r="BG10" s="430"/>
      <c r="BH10" s="430"/>
      <c r="BI10" s="430"/>
      <c r="BJ10" s="430"/>
      <c r="BK10" s="430"/>
      <c r="BL10" s="430"/>
      <c r="BM10" s="430"/>
      <c r="BN10" s="430"/>
      <c r="BO10" s="430"/>
      <c r="BP10" s="430"/>
      <c r="BQ10" s="430"/>
      <c r="BR10" s="430"/>
      <c r="BS10" s="430"/>
      <c r="BT10" s="430"/>
      <c r="BU10" s="430"/>
      <c r="BV10" s="430"/>
      <c r="BW10" s="430"/>
      <c r="BX10" s="430"/>
      <c r="BY10" s="430"/>
      <c r="BZ10" s="430"/>
      <c r="CA10" s="430"/>
      <c r="CB10" s="430"/>
      <c r="CC10" s="430"/>
      <c r="CD10" s="430"/>
      <c r="CE10" s="430"/>
      <c r="CF10" s="430"/>
      <c r="CG10" s="430"/>
      <c r="CH10" s="430"/>
      <c r="CI10" s="430"/>
      <c r="CJ10" s="430"/>
      <c r="CK10" s="430"/>
      <c r="CL10" s="430"/>
      <c r="CM10" s="430"/>
      <c r="CN10" s="268" t="s">
        <v>540</v>
      </c>
      <c r="CO10" s="268"/>
      <c r="CP10" s="268"/>
      <c r="CQ10" s="268"/>
      <c r="CR10" s="268"/>
      <c r="CS10" s="268"/>
      <c r="CT10" s="268"/>
      <c r="CU10" s="268"/>
      <c r="CV10" s="268" t="s">
        <v>127</v>
      </c>
      <c r="CW10" s="268"/>
      <c r="CX10" s="268"/>
      <c r="CY10" s="268"/>
      <c r="CZ10" s="268"/>
      <c r="DA10" s="268"/>
      <c r="DB10" s="268"/>
      <c r="DC10" s="268"/>
      <c r="DD10" s="268"/>
      <c r="DE10" s="268"/>
      <c r="DF10" s="314"/>
      <c r="DG10" s="315"/>
      <c r="DH10" s="315"/>
      <c r="DI10" s="315"/>
      <c r="DJ10" s="315"/>
      <c r="DK10" s="315"/>
      <c r="DL10" s="315"/>
      <c r="DM10" s="315"/>
      <c r="DN10" s="315"/>
      <c r="DO10" s="315"/>
      <c r="DP10" s="315"/>
      <c r="DQ10" s="315"/>
      <c r="DR10" s="315"/>
      <c r="DS10" s="314"/>
      <c r="DT10" s="315"/>
      <c r="DU10" s="315"/>
      <c r="DV10" s="315"/>
      <c r="DW10" s="315"/>
      <c r="DX10" s="315"/>
      <c r="DY10" s="315"/>
      <c r="DZ10" s="315"/>
      <c r="EA10" s="315"/>
      <c r="EB10" s="315"/>
      <c r="EC10" s="315"/>
      <c r="ED10" s="315"/>
      <c r="EE10" s="315"/>
      <c r="EF10" s="314"/>
      <c r="EG10" s="315"/>
      <c r="EH10" s="315"/>
      <c r="EI10" s="315"/>
      <c r="EJ10" s="315"/>
      <c r="EK10" s="315"/>
      <c r="EL10" s="315"/>
      <c r="EM10" s="315"/>
      <c r="EN10" s="315"/>
      <c r="EO10" s="315"/>
      <c r="EP10" s="315"/>
      <c r="EQ10" s="315"/>
      <c r="ER10" s="315"/>
      <c r="ES10" s="314"/>
      <c r="ET10" s="315"/>
      <c r="EU10" s="315"/>
      <c r="EV10" s="315"/>
      <c r="EW10" s="315"/>
      <c r="EX10" s="315"/>
      <c r="EY10" s="315"/>
      <c r="EZ10" s="315"/>
      <c r="FA10" s="315"/>
      <c r="FB10" s="315"/>
      <c r="FC10" s="315"/>
      <c r="FD10" s="315"/>
      <c r="FE10" s="315"/>
    </row>
    <row r="11" spans="1:161" ht="36" customHeight="1" x14ac:dyDescent="0.3">
      <c r="A11" s="423" t="s">
        <v>541</v>
      </c>
      <c r="B11" s="424"/>
      <c r="C11" s="424"/>
      <c r="D11" s="424"/>
      <c r="E11" s="424"/>
      <c r="F11" s="424"/>
      <c r="G11" s="424"/>
      <c r="H11" s="425"/>
      <c r="I11" s="429" t="s">
        <v>542</v>
      </c>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0"/>
      <c r="BJ11" s="430"/>
      <c r="BK11" s="430"/>
      <c r="BL11" s="430"/>
      <c r="BM11" s="430"/>
      <c r="BN11" s="430"/>
      <c r="BO11" s="430"/>
      <c r="BP11" s="430"/>
      <c r="BQ11" s="430"/>
      <c r="BR11" s="430"/>
      <c r="BS11" s="430"/>
      <c r="BT11" s="430"/>
      <c r="BU11" s="430"/>
      <c r="BV11" s="430"/>
      <c r="BW11" s="430"/>
      <c r="BX11" s="430"/>
      <c r="BY11" s="430"/>
      <c r="BZ11" s="430"/>
      <c r="CA11" s="430"/>
      <c r="CB11" s="430"/>
      <c r="CC11" s="430"/>
      <c r="CD11" s="430"/>
      <c r="CE11" s="430"/>
      <c r="CF11" s="430"/>
      <c r="CG11" s="430"/>
      <c r="CH11" s="430"/>
      <c r="CI11" s="430"/>
      <c r="CJ11" s="430"/>
      <c r="CK11" s="430"/>
      <c r="CL11" s="430"/>
      <c r="CM11" s="430"/>
      <c r="CN11" s="268" t="s">
        <v>543</v>
      </c>
      <c r="CO11" s="268"/>
      <c r="CP11" s="268"/>
      <c r="CQ11" s="268"/>
      <c r="CR11" s="268"/>
      <c r="CS11" s="268"/>
      <c r="CT11" s="268"/>
      <c r="CU11" s="268"/>
      <c r="CV11" s="268" t="s">
        <v>127</v>
      </c>
      <c r="CW11" s="268"/>
      <c r="CX11" s="268"/>
      <c r="CY11" s="268"/>
      <c r="CZ11" s="268"/>
      <c r="DA11" s="268"/>
      <c r="DB11" s="268"/>
      <c r="DC11" s="268"/>
      <c r="DD11" s="268"/>
      <c r="DE11" s="268"/>
      <c r="DF11" s="314">
        <f>DF12+DF15+DF18+DF22</f>
        <v>9954975.370000001</v>
      </c>
      <c r="DG11" s="315"/>
      <c r="DH11" s="315"/>
      <c r="DI11" s="315"/>
      <c r="DJ11" s="315"/>
      <c r="DK11" s="315"/>
      <c r="DL11" s="315"/>
      <c r="DM11" s="315"/>
      <c r="DN11" s="315"/>
      <c r="DO11" s="315"/>
      <c r="DP11" s="315"/>
      <c r="DQ11" s="315"/>
      <c r="DR11" s="315"/>
      <c r="DS11" s="314">
        <f t="shared" ref="DS11" si="0">DS12+DS15+DS18+DS22</f>
        <v>9128027</v>
      </c>
      <c r="DT11" s="315"/>
      <c r="DU11" s="315"/>
      <c r="DV11" s="315"/>
      <c r="DW11" s="315"/>
      <c r="DX11" s="315"/>
      <c r="DY11" s="315"/>
      <c r="DZ11" s="315"/>
      <c r="EA11" s="315"/>
      <c r="EB11" s="315"/>
      <c r="EC11" s="315"/>
      <c r="ED11" s="315"/>
      <c r="EE11" s="315"/>
      <c r="EF11" s="314">
        <f t="shared" ref="EF11" si="1">EF12+EF15+EF18+EF22</f>
        <v>9128027</v>
      </c>
      <c r="EG11" s="315"/>
      <c r="EH11" s="315"/>
      <c r="EI11" s="315"/>
      <c r="EJ11" s="315"/>
      <c r="EK11" s="315"/>
      <c r="EL11" s="315"/>
      <c r="EM11" s="315"/>
      <c r="EN11" s="315"/>
      <c r="EO11" s="315"/>
      <c r="EP11" s="315"/>
      <c r="EQ11" s="315"/>
      <c r="ER11" s="315"/>
      <c r="ES11" s="314"/>
      <c r="ET11" s="315"/>
      <c r="EU11" s="315"/>
      <c r="EV11" s="315"/>
      <c r="EW11" s="315"/>
      <c r="EX11" s="315"/>
      <c r="EY11" s="315"/>
      <c r="EZ11" s="315"/>
      <c r="FA11" s="315"/>
      <c r="FB11" s="315"/>
      <c r="FC11" s="315"/>
      <c r="FD11" s="315"/>
      <c r="FE11" s="315"/>
    </row>
    <row r="12" spans="1:161" ht="33" customHeight="1" x14ac:dyDescent="0.3">
      <c r="A12" s="423" t="s">
        <v>306</v>
      </c>
      <c r="B12" s="424"/>
      <c r="C12" s="424"/>
      <c r="D12" s="424"/>
      <c r="E12" s="424"/>
      <c r="F12" s="424"/>
      <c r="G12" s="424"/>
      <c r="H12" s="425"/>
      <c r="I12" s="427" t="s">
        <v>544</v>
      </c>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428"/>
      <c r="AO12" s="428"/>
      <c r="AP12" s="428"/>
      <c r="AQ12" s="428"/>
      <c r="AR12" s="428"/>
      <c r="AS12" s="428"/>
      <c r="AT12" s="428"/>
      <c r="AU12" s="428"/>
      <c r="AV12" s="428"/>
      <c r="AW12" s="428"/>
      <c r="AX12" s="428"/>
      <c r="AY12" s="428"/>
      <c r="AZ12" s="428"/>
      <c r="BA12" s="428"/>
      <c r="BB12" s="428"/>
      <c r="BC12" s="428"/>
      <c r="BD12" s="428"/>
      <c r="BE12" s="428"/>
      <c r="BF12" s="428"/>
      <c r="BG12" s="428"/>
      <c r="BH12" s="428"/>
      <c r="BI12" s="428"/>
      <c r="BJ12" s="428"/>
      <c r="BK12" s="428"/>
      <c r="BL12" s="428"/>
      <c r="BM12" s="428"/>
      <c r="BN12" s="428"/>
      <c r="BO12" s="428"/>
      <c r="BP12" s="428"/>
      <c r="BQ12" s="428"/>
      <c r="BR12" s="428"/>
      <c r="BS12" s="428"/>
      <c r="BT12" s="428"/>
      <c r="BU12" s="428"/>
      <c r="BV12" s="428"/>
      <c r="BW12" s="428"/>
      <c r="BX12" s="428"/>
      <c r="BY12" s="428"/>
      <c r="BZ12" s="428"/>
      <c r="CA12" s="428"/>
      <c r="CB12" s="428"/>
      <c r="CC12" s="428"/>
      <c r="CD12" s="428"/>
      <c r="CE12" s="428"/>
      <c r="CF12" s="428"/>
      <c r="CG12" s="428"/>
      <c r="CH12" s="428"/>
      <c r="CI12" s="428"/>
      <c r="CJ12" s="428"/>
      <c r="CK12" s="428"/>
      <c r="CL12" s="428"/>
      <c r="CM12" s="428"/>
      <c r="CN12" s="268" t="s">
        <v>545</v>
      </c>
      <c r="CO12" s="268"/>
      <c r="CP12" s="268"/>
      <c r="CQ12" s="268"/>
      <c r="CR12" s="268"/>
      <c r="CS12" s="268"/>
      <c r="CT12" s="268"/>
      <c r="CU12" s="268"/>
      <c r="CV12" s="268" t="s">
        <v>127</v>
      </c>
      <c r="CW12" s="268"/>
      <c r="CX12" s="268"/>
      <c r="CY12" s="268"/>
      <c r="CZ12" s="268"/>
      <c r="DA12" s="268"/>
      <c r="DB12" s="268"/>
      <c r="DC12" s="268"/>
      <c r="DD12" s="268"/>
      <c r="DE12" s="268"/>
      <c r="DF12" s="314">
        <f>DF14</f>
        <v>3246440</v>
      </c>
      <c r="DG12" s="315"/>
      <c r="DH12" s="315"/>
      <c r="DI12" s="315"/>
      <c r="DJ12" s="315"/>
      <c r="DK12" s="315"/>
      <c r="DL12" s="315"/>
      <c r="DM12" s="315"/>
      <c r="DN12" s="315"/>
      <c r="DO12" s="315"/>
      <c r="DP12" s="315"/>
      <c r="DQ12" s="315"/>
      <c r="DR12" s="315"/>
      <c r="DS12" s="314">
        <f t="shared" ref="DS12" si="2">DS14</f>
        <v>3128400</v>
      </c>
      <c r="DT12" s="315"/>
      <c r="DU12" s="315"/>
      <c r="DV12" s="315"/>
      <c r="DW12" s="315"/>
      <c r="DX12" s="315"/>
      <c r="DY12" s="315"/>
      <c r="DZ12" s="315"/>
      <c r="EA12" s="315"/>
      <c r="EB12" s="315"/>
      <c r="EC12" s="315"/>
      <c r="ED12" s="315"/>
      <c r="EE12" s="315"/>
      <c r="EF12" s="314">
        <f t="shared" ref="EF12" si="3">EF14</f>
        <v>3128400</v>
      </c>
      <c r="EG12" s="315"/>
      <c r="EH12" s="315"/>
      <c r="EI12" s="315"/>
      <c r="EJ12" s="315"/>
      <c r="EK12" s="315"/>
      <c r="EL12" s="315"/>
      <c r="EM12" s="315"/>
      <c r="EN12" s="315"/>
      <c r="EO12" s="315"/>
      <c r="EP12" s="315"/>
      <c r="EQ12" s="315"/>
      <c r="ER12" s="315"/>
      <c r="ES12" s="314"/>
      <c r="ET12" s="315"/>
      <c r="EU12" s="315"/>
      <c r="EV12" s="315"/>
      <c r="EW12" s="315"/>
      <c r="EX12" s="315"/>
      <c r="EY12" s="315"/>
      <c r="EZ12" s="315"/>
      <c r="FA12" s="315"/>
      <c r="FB12" s="315"/>
      <c r="FC12" s="315"/>
      <c r="FD12" s="315"/>
      <c r="FE12" s="315"/>
    </row>
    <row r="13" spans="1:161" ht="24" customHeight="1" x14ac:dyDescent="0.3">
      <c r="A13" s="423" t="s">
        <v>546</v>
      </c>
      <c r="B13" s="424"/>
      <c r="C13" s="424"/>
      <c r="D13" s="424"/>
      <c r="E13" s="424"/>
      <c r="F13" s="424"/>
      <c r="G13" s="424"/>
      <c r="H13" s="425"/>
      <c r="I13" s="265" t="s">
        <v>547</v>
      </c>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6"/>
      <c r="AJ13" s="426"/>
      <c r="AK13" s="426"/>
      <c r="AL13" s="426"/>
      <c r="AM13" s="426"/>
      <c r="AN13" s="426"/>
      <c r="AO13" s="426"/>
      <c r="AP13" s="426"/>
      <c r="AQ13" s="426"/>
      <c r="AR13" s="426"/>
      <c r="AS13" s="426"/>
      <c r="AT13" s="426"/>
      <c r="AU13" s="426"/>
      <c r="AV13" s="426"/>
      <c r="AW13" s="426"/>
      <c r="AX13" s="426"/>
      <c r="AY13" s="426"/>
      <c r="AZ13" s="426"/>
      <c r="BA13" s="426"/>
      <c r="BB13" s="426"/>
      <c r="BC13" s="426"/>
      <c r="BD13" s="426"/>
      <c r="BE13" s="426"/>
      <c r="BF13" s="426"/>
      <c r="BG13" s="426"/>
      <c r="BH13" s="426"/>
      <c r="BI13" s="426"/>
      <c r="BJ13" s="426"/>
      <c r="BK13" s="426"/>
      <c r="BL13" s="426"/>
      <c r="BM13" s="426"/>
      <c r="BN13" s="426"/>
      <c r="BO13" s="426"/>
      <c r="BP13" s="426"/>
      <c r="BQ13" s="426"/>
      <c r="BR13" s="426"/>
      <c r="BS13" s="426"/>
      <c r="BT13" s="426"/>
      <c r="BU13" s="426"/>
      <c r="BV13" s="426"/>
      <c r="BW13" s="426"/>
      <c r="BX13" s="426"/>
      <c r="BY13" s="426"/>
      <c r="BZ13" s="426"/>
      <c r="CA13" s="426"/>
      <c r="CB13" s="426"/>
      <c r="CC13" s="426"/>
      <c r="CD13" s="426"/>
      <c r="CE13" s="426"/>
      <c r="CF13" s="426"/>
      <c r="CG13" s="426"/>
      <c r="CH13" s="426"/>
      <c r="CI13" s="426"/>
      <c r="CJ13" s="426"/>
      <c r="CK13" s="426"/>
      <c r="CL13" s="426"/>
      <c r="CM13" s="426"/>
      <c r="CN13" s="268" t="s">
        <v>548</v>
      </c>
      <c r="CO13" s="268"/>
      <c r="CP13" s="268"/>
      <c r="CQ13" s="268"/>
      <c r="CR13" s="268"/>
      <c r="CS13" s="268"/>
      <c r="CT13" s="268"/>
      <c r="CU13" s="268"/>
      <c r="CV13" s="268" t="s">
        <v>127</v>
      </c>
      <c r="CW13" s="268"/>
      <c r="CX13" s="268"/>
      <c r="CY13" s="268"/>
      <c r="CZ13" s="268"/>
      <c r="DA13" s="268"/>
      <c r="DB13" s="268"/>
      <c r="DC13" s="268"/>
      <c r="DD13" s="268"/>
      <c r="DE13" s="268"/>
      <c r="DF13" s="314"/>
      <c r="DG13" s="315"/>
      <c r="DH13" s="315"/>
      <c r="DI13" s="315"/>
      <c r="DJ13" s="315"/>
      <c r="DK13" s="315"/>
      <c r="DL13" s="315"/>
      <c r="DM13" s="315"/>
      <c r="DN13" s="315"/>
      <c r="DO13" s="315"/>
      <c r="DP13" s="315"/>
      <c r="DQ13" s="315"/>
      <c r="DR13" s="315"/>
      <c r="DS13" s="314"/>
      <c r="DT13" s="315"/>
      <c r="DU13" s="315"/>
      <c r="DV13" s="315"/>
      <c r="DW13" s="315"/>
      <c r="DX13" s="315"/>
      <c r="DY13" s="315"/>
      <c r="DZ13" s="315"/>
      <c r="EA13" s="315"/>
      <c r="EB13" s="315"/>
      <c r="EC13" s="315"/>
      <c r="ED13" s="315"/>
      <c r="EE13" s="315"/>
      <c r="EF13" s="314"/>
      <c r="EG13" s="315"/>
      <c r="EH13" s="315"/>
      <c r="EI13" s="315"/>
      <c r="EJ13" s="315"/>
      <c r="EK13" s="315"/>
      <c r="EL13" s="315"/>
      <c r="EM13" s="315"/>
      <c r="EN13" s="315"/>
      <c r="EO13" s="315"/>
      <c r="EP13" s="315"/>
      <c r="EQ13" s="315"/>
      <c r="ER13" s="315"/>
      <c r="ES13" s="314"/>
      <c r="ET13" s="315"/>
      <c r="EU13" s="315"/>
      <c r="EV13" s="315"/>
      <c r="EW13" s="315"/>
      <c r="EX13" s="315"/>
      <c r="EY13" s="315"/>
      <c r="EZ13" s="315"/>
      <c r="FA13" s="315"/>
      <c r="FB13" s="315"/>
      <c r="FC13" s="315"/>
      <c r="FD13" s="315"/>
      <c r="FE13" s="315"/>
    </row>
    <row r="14" spans="1:161" ht="18.75" customHeight="1" x14ac:dyDescent="0.3">
      <c r="A14" s="423" t="s">
        <v>549</v>
      </c>
      <c r="B14" s="424"/>
      <c r="C14" s="424"/>
      <c r="D14" s="424"/>
      <c r="E14" s="424"/>
      <c r="F14" s="424"/>
      <c r="G14" s="424"/>
      <c r="H14" s="425"/>
      <c r="I14" s="265" t="s">
        <v>550</v>
      </c>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26"/>
      <c r="AM14" s="426"/>
      <c r="AN14" s="426"/>
      <c r="AO14" s="426"/>
      <c r="AP14" s="426"/>
      <c r="AQ14" s="426"/>
      <c r="AR14" s="426"/>
      <c r="AS14" s="426"/>
      <c r="AT14" s="426"/>
      <c r="AU14" s="426"/>
      <c r="AV14" s="426"/>
      <c r="AW14" s="426"/>
      <c r="AX14" s="426"/>
      <c r="AY14" s="426"/>
      <c r="AZ14" s="426"/>
      <c r="BA14" s="426"/>
      <c r="BB14" s="426"/>
      <c r="BC14" s="426"/>
      <c r="BD14" s="426"/>
      <c r="BE14" s="426"/>
      <c r="BF14" s="426"/>
      <c r="BG14" s="426"/>
      <c r="BH14" s="426"/>
      <c r="BI14" s="426"/>
      <c r="BJ14" s="426"/>
      <c r="BK14" s="426"/>
      <c r="BL14" s="426"/>
      <c r="BM14" s="426"/>
      <c r="BN14" s="426"/>
      <c r="BO14" s="426"/>
      <c r="BP14" s="426"/>
      <c r="BQ14" s="426"/>
      <c r="BR14" s="426"/>
      <c r="BS14" s="426"/>
      <c r="BT14" s="426"/>
      <c r="BU14" s="426"/>
      <c r="BV14" s="426"/>
      <c r="BW14" s="426"/>
      <c r="BX14" s="426"/>
      <c r="BY14" s="426"/>
      <c r="BZ14" s="426"/>
      <c r="CA14" s="426"/>
      <c r="CB14" s="426"/>
      <c r="CC14" s="426"/>
      <c r="CD14" s="426"/>
      <c r="CE14" s="426"/>
      <c r="CF14" s="426"/>
      <c r="CG14" s="426"/>
      <c r="CH14" s="426"/>
      <c r="CI14" s="426"/>
      <c r="CJ14" s="426"/>
      <c r="CK14" s="426"/>
      <c r="CL14" s="426"/>
      <c r="CM14" s="426"/>
      <c r="CN14" s="268" t="s">
        <v>551</v>
      </c>
      <c r="CO14" s="268"/>
      <c r="CP14" s="268"/>
      <c r="CQ14" s="268"/>
      <c r="CR14" s="268"/>
      <c r="CS14" s="268"/>
      <c r="CT14" s="268"/>
      <c r="CU14" s="268"/>
      <c r="CV14" s="268" t="s">
        <v>127</v>
      </c>
      <c r="CW14" s="268"/>
      <c r="CX14" s="268"/>
      <c r="CY14" s="268"/>
      <c r="CZ14" s="268"/>
      <c r="DA14" s="268"/>
      <c r="DB14" s="268"/>
      <c r="DC14" s="268"/>
      <c r="DD14" s="268"/>
      <c r="DE14" s="268"/>
      <c r="DF14" s="314">
        <f>3154900+84396+11490-4346</f>
        <v>3246440</v>
      </c>
      <c r="DG14" s="315"/>
      <c r="DH14" s="315"/>
      <c r="DI14" s="315"/>
      <c r="DJ14" s="315"/>
      <c r="DK14" s="315"/>
      <c r="DL14" s="315"/>
      <c r="DM14" s="315"/>
      <c r="DN14" s="315"/>
      <c r="DO14" s="315"/>
      <c r="DP14" s="315"/>
      <c r="DQ14" s="315"/>
      <c r="DR14" s="315"/>
      <c r="DS14" s="314">
        <v>3128400</v>
      </c>
      <c r="DT14" s="315"/>
      <c r="DU14" s="315"/>
      <c r="DV14" s="315"/>
      <c r="DW14" s="315"/>
      <c r="DX14" s="315"/>
      <c r="DY14" s="315"/>
      <c r="DZ14" s="315"/>
      <c r="EA14" s="315"/>
      <c r="EB14" s="315"/>
      <c r="EC14" s="315"/>
      <c r="ED14" s="315"/>
      <c r="EE14" s="315"/>
      <c r="EF14" s="314">
        <v>3128400</v>
      </c>
      <c r="EG14" s="315"/>
      <c r="EH14" s="315"/>
      <c r="EI14" s="315"/>
      <c r="EJ14" s="315"/>
      <c r="EK14" s="315"/>
      <c r="EL14" s="315"/>
      <c r="EM14" s="315"/>
      <c r="EN14" s="315"/>
      <c r="EO14" s="315"/>
      <c r="EP14" s="315"/>
      <c r="EQ14" s="315"/>
      <c r="ER14" s="315"/>
      <c r="ES14" s="314"/>
      <c r="ET14" s="315"/>
      <c r="EU14" s="315"/>
      <c r="EV14" s="315"/>
      <c r="EW14" s="315"/>
      <c r="EX14" s="315"/>
      <c r="EY14" s="315"/>
      <c r="EZ14" s="315"/>
      <c r="FA14" s="315"/>
      <c r="FB14" s="315"/>
      <c r="FC14" s="315"/>
      <c r="FD14" s="315"/>
      <c r="FE14" s="315"/>
    </row>
    <row r="15" spans="1:161" ht="25.5" customHeight="1" x14ac:dyDescent="0.3">
      <c r="A15" s="423" t="s">
        <v>552</v>
      </c>
      <c r="B15" s="424"/>
      <c r="C15" s="424"/>
      <c r="D15" s="424"/>
      <c r="E15" s="424"/>
      <c r="F15" s="424"/>
      <c r="G15" s="424"/>
      <c r="H15" s="425"/>
      <c r="I15" s="427" t="s">
        <v>307</v>
      </c>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428"/>
      <c r="AX15" s="428"/>
      <c r="AY15" s="428"/>
      <c r="AZ15" s="428"/>
      <c r="BA15" s="428"/>
      <c r="BB15" s="428"/>
      <c r="BC15" s="428"/>
      <c r="BD15" s="428"/>
      <c r="BE15" s="428"/>
      <c r="BF15" s="428"/>
      <c r="BG15" s="428"/>
      <c r="BH15" s="428"/>
      <c r="BI15" s="428"/>
      <c r="BJ15" s="428"/>
      <c r="BK15" s="428"/>
      <c r="BL15" s="428"/>
      <c r="BM15" s="428"/>
      <c r="BN15" s="428"/>
      <c r="BO15" s="428"/>
      <c r="BP15" s="428"/>
      <c r="BQ15" s="428"/>
      <c r="BR15" s="428"/>
      <c r="BS15" s="428"/>
      <c r="BT15" s="428"/>
      <c r="BU15" s="428"/>
      <c r="BV15" s="428"/>
      <c r="BW15" s="428"/>
      <c r="BX15" s="428"/>
      <c r="BY15" s="428"/>
      <c r="BZ15" s="428"/>
      <c r="CA15" s="428"/>
      <c r="CB15" s="428"/>
      <c r="CC15" s="428"/>
      <c r="CD15" s="428"/>
      <c r="CE15" s="428"/>
      <c r="CF15" s="428"/>
      <c r="CG15" s="428"/>
      <c r="CH15" s="428"/>
      <c r="CI15" s="428"/>
      <c r="CJ15" s="428"/>
      <c r="CK15" s="428"/>
      <c r="CL15" s="428"/>
      <c r="CM15" s="428"/>
      <c r="CN15" s="268" t="s">
        <v>553</v>
      </c>
      <c r="CO15" s="268"/>
      <c r="CP15" s="268"/>
      <c r="CQ15" s="268"/>
      <c r="CR15" s="268"/>
      <c r="CS15" s="268"/>
      <c r="CT15" s="268"/>
      <c r="CU15" s="268"/>
      <c r="CV15" s="268" t="s">
        <v>127</v>
      </c>
      <c r="CW15" s="268"/>
      <c r="CX15" s="268"/>
      <c r="CY15" s="268"/>
      <c r="CZ15" s="268"/>
      <c r="DA15" s="268"/>
      <c r="DB15" s="268"/>
      <c r="DC15" s="268"/>
      <c r="DD15" s="268"/>
      <c r="DE15" s="268"/>
      <c r="DF15" s="314">
        <f>DF17</f>
        <v>2027200</v>
      </c>
      <c r="DG15" s="315"/>
      <c r="DH15" s="315"/>
      <c r="DI15" s="315"/>
      <c r="DJ15" s="315"/>
      <c r="DK15" s="315"/>
      <c r="DL15" s="315"/>
      <c r="DM15" s="315"/>
      <c r="DN15" s="315"/>
      <c r="DO15" s="315"/>
      <c r="DP15" s="315"/>
      <c r="DQ15" s="315"/>
      <c r="DR15" s="315"/>
      <c r="DS15" s="314">
        <f t="shared" ref="DS15" si="4">DS17</f>
        <v>2280200</v>
      </c>
      <c r="DT15" s="315"/>
      <c r="DU15" s="315"/>
      <c r="DV15" s="315"/>
      <c r="DW15" s="315"/>
      <c r="DX15" s="315"/>
      <c r="DY15" s="315"/>
      <c r="DZ15" s="315"/>
      <c r="EA15" s="315"/>
      <c r="EB15" s="315"/>
      <c r="EC15" s="315"/>
      <c r="ED15" s="315"/>
      <c r="EE15" s="315"/>
      <c r="EF15" s="314">
        <f t="shared" ref="EF15" si="5">EF17</f>
        <v>2280200</v>
      </c>
      <c r="EG15" s="315"/>
      <c r="EH15" s="315"/>
      <c r="EI15" s="315"/>
      <c r="EJ15" s="315"/>
      <c r="EK15" s="315"/>
      <c r="EL15" s="315"/>
      <c r="EM15" s="315"/>
      <c r="EN15" s="315"/>
      <c r="EO15" s="315"/>
      <c r="EP15" s="315"/>
      <c r="EQ15" s="315"/>
      <c r="ER15" s="315"/>
      <c r="ES15" s="314"/>
      <c r="ET15" s="315"/>
      <c r="EU15" s="315"/>
      <c r="EV15" s="315"/>
      <c r="EW15" s="315"/>
      <c r="EX15" s="315"/>
      <c r="EY15" s="315"/>
      <c r="EZ15" s="315"/>
      <c r="FA15" s="315"/>
      <c r="FB15" s="315"/>
      <c r="FC15" s="315"/>
      <c r="FD15" s="315"/>
      <c r="FE15" s="315"/>
    </row>
    <row r="16" spans="1:161" ht="12" x14ac:dyDescent="0.3">
      <c r="A16" s="423" t="s">
        <v>308</v>
      </c>
      <c r="B16" s="424"/>
      <c r="C16" s="424"/>
      <c r="D16" s="424"/>
      <c r="E16" s="424"/>
      <c r="F16" s="424"/>
      <c r="G16" s="424"/>
      <c r="H16" s="425"/>
      <c r="I16" s="265" t="s">
        <v>547</v>
      </c>
      <c r="J16" s="426"/>
      <c r="K16" s="426"/>
      <c r="L16" s="426"/>
      <c r="M16" s="426"/>
      <c r="N16" s="426"/>
      <c r="O16" s="426"/>
      <c r="P16" s="426"/>
      <c r="Q16" s="426"/>
      <c r="R16" s="426"/>
      <c r="S16" s="426"/>
      <c r="T16" s="426"/>
      <c r="U16" s="426"/>
      <c r="V16" s="426"/>
      <c r="W16" s="426"/>
      <c r="X16" s="426"/>
      <c r="Y16" s="426"/>
      <c r="Z16" s="426"/>
      <c r="AA16" s="426"/>
      <c r="AB16" s="426"/>
      <c r="AC16" s="426"/>
      <c r="AD16" s="426"/>
      <c r="AE16" s="426"/>
      <c r="AF16" s="426"/>
      <c r="AG16" s="426"/>
      <c r="AH16" s="426"/>
      <c r="AI16" s="426"/>
      <c r="AJ16" s="426"/>
      <c r="AK16" s="426"/>
      <c r="AL16" s="426"/>
      <c r="AM16" s="426"/>
      <c r="AN16" s="426"/>
      <c r="AO16" s="426"/>
      <c r="AP16" s="426"/>
      <c r="AQ16" s="426"/>
      <c r="AR16" s="426"/>
      <c r="AS16" s="426"/>
      <c r="AT16" s="426"/>
      <c r="AU16" s="426"/>
      <c r="AV16" s="426"/>
      <c r="AW16" s="426"/>
      <c r="AX16" s="426"/>
      <c r="AY16" s="426"/>
      <c r="AZ16" s="426"/>
      <c r="BA16" s="426"/>
      <c r="BB16" s="426"/>
      <c r="BC16" s="426"/>
      <c r="BD16" s="426"/>
      <c r="BE16" s="426"/>
      <c r="BF16" s="426"/>
      <c r="BG16" s="426"/>
      <c r="BH16" s="426"/>
      <c r="BI16" s="426"/>
      <c r="BJ16" s="426"/>
      <c r="BK16" s="426"/>
      <c r="BL16" s="426"/>
      <c r="BM16" s="426"/>
      <c r="BN16" s="426"/>
      <c r="BO16" s="426"/>
      <c r="BP16" s="426"/>
      <c r="BQ16" s="426"/>
      <c r="BR16" s="426"/>
      <c r="BS16" s="426"/>
      <c r="BT16" s="426"/>
      <c r="BU16" s="426"/>
      <c r="BV16" s="426"/>
      <c r="BW16" s="426"/>
      <c r="BX16" s="426"/>
      <c r="BY16" s="426"/>
      <c r="BZ16" s="426"/>
      <c r="CA16" s="426"/>
      <c r="CB16" s="426"/>
      <c r="CC16" s="426"/>
      <c r="CD16" s="426"/>
      <c r="CE16" s="426"/>
      <c r="CF16" s="426"/>
      <c r="CG16" s="426"/>
      <c r="CH16" s="426"/>
      <c r="CI16" s="426"/>
      <c r="CJ16" s="426"/>
      <c r="CK16" s="426"/>
      <c r="CL16" s="426"/>
      <c r="CM16" s="426"/>
      <c r="CN16" s="268" t="s">
        <v>554</v>
      </c>
      <c r="CO16" s="268"/>
      <c r="CP16" s="268"/>
      <c r="CQ16" s="268"/>
      <c r="CR16" s="268"/>
      <c r="CS16" s="268"/>
      <c r="CT16" s="268"/>
      <c r="CU16" s="268"/>
      <c r="CV16" s="268" t="s">
        <v>127</v>
      </c>
      <c r="CW16" s="268"/>
      <c r="CX16" s="268"/>
      <c r="CY16" s="268"/>
      <c r="CZ16" s="268"/>
      <c r="DA16" s="268"/>
      <c r="DB16" s="268"/>
      <c r="DC16" s="268"/>
      <c r="DD16" s="268"/>
      <c r="DE16" s="268"/>
      <c r="DF16" s="314"/>
      <c r="DG16" s="315"/>
      <c r="DH16" s="315"/>
      <c r="DI16" s="315"/>
      <c r="DJ16" s="315"/>
      <c r="DK16" s="315"/>
      <c r="DL16" s="315"/>
      <c r="DM16" s="315"/>
      <c r="DN16" s="315"/>
      <c r="DO16" s="315"/>
      <c r="DP16" s="315"/>
      <c r="DQ16" s="315"/>
      <c r="DR16" s="315"/>
      <c r="DS16" s="314"/>
      <c r="DT16" s="315"/>
      <c r="DU16" s="315"/>
      <c r="DV16" s="315"/>
      <c r="DW16" s="315"/>
      <c r="DX16" s="315"/>
      <c r="DY16" s="315"/>
      <c r="DZ16" s="315"/>
      <c r="EA16" s="315"/>
      <c r="EB16" s="315"/>
      <c r="EC16" s="315"/>
      <c r="ED16" s="315"/>
      <c r="EE16" s="315"/>
      <c r="EF16" s="314"/>
      <c r="EG16" s="315"/>
      <c r="EH16" s="315"/>
      <c r="EI16" s="315"/>
      <c r="EJ16" s="315"/>
      <c r="EK16" s="315"/>
      <c r="EL16" s="315"/>
      <c r="EM16" s="315"/>
      <c r="EN16" s="315"/>
      <c r="EO16" s="315"/>
      <c r="EP16" s="315"/>
      <c r="EQ16" s="315"/>
      <c r="ER16" s="315"/>
      <c r="ES16" s="314"/>
      <c r="ET16" s="315"/>
      <c r="EU16" s="315"/>
      <c r="EV16" s="315"/>
      <c r="EW16" s="315"/>
      <c r="EX16" s="315"/>
      <c r="EY16" s="315"/>
      <c r="EZ16" s="315"/>
      <c r="FA16" s="315"/>
      <c r="FB16" s="315"/>
      <c r="FC16" s="315"/>
      <c r="FD16" s="315"/>
      <c r="FE16" s="315"/>
    </row>
    <row r="17" spans="1:161" ht="14.25" customHeight="1" x14ac:dyDescent="0.3">
      <c r="A17" s="423" t="s">
        <v>555</v>
      </c>
      <c r="B17" s="424"/>
      <c r="C17" s="424"/>
      <c r="D17" s="424"/>
      <c r="E17" s="424"/>
      <c r="F17" s="424"/>
      <c r="G17" s="424"/>
      <c r="H17" s="425"/>
      <c r="I17" s="265" t="s">
        <v>550</v>
      </c>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426"/>
      <c r="AJ17" s="426"/>
      <c r="AK17" s="426"/>
      <c r="AL17" s="426"/>
      <c r="AM17" s="426"/>
      <c r="AN17" s="426"/>
      <c r="AO17" s="426"/>
      <c r="AP17" s="426"/>
      <c r="AQ17" s="426"/>
      <c r="AR17" s="426"/>
      <c r="AS17" s="426"/>
      <c r="AT17" s="426"/>
      <c r="AU17" s="426"/>
      <c r="AV17" s="426"/>
      <c r="AW17" s="426"/>
      <c r="AX17" s="426"/>
      <c r="AY17" s="426"/>
      <c r="AZ17" s="426"/>
      <c r="BA17" s="426"/>
      <c r="BB17" s="426"/>
      <c r="BC17" s="426"/>
      <c r="BD17" s="426"/>
      <c r="BE17" s="426"/>
      <c r="BF17" s="426"/>
      <c r="BG17" s="426"/>
      <c r="BH17" s="426"/>
      <c r="BI17" s="426"/>
      <c r="BJ17" s="426"/>
      <c r="BK17" s="426"/>
      <c r="BL17" s="426"/>
      <c r="BM17" s="426"/>
      <c r="BN17" s="426"/>
      <c r="BO17" s="426"/>
      <c r="BP17" s="426"/>
      <c r="BQ17" s="426"/>
      <c r="BR17" s="426"/>
      <c r="BS17" s="426"/>
      <c r="BT17" s="426"/>
      <c r="BU17" s="426"/>
      <c r="BV17" s="426"/>
      <c r="BW17" s="426"/>
      <c r="BX17" s="426"/>
      <c r="BY17" s="426"/>
      <c r="BZ17" s="426"/>
      <c r="CA17" s="426"/>
      <c r="CB17" s="426"/>
      <c r="CC17" s="426"/>
      <c r="CD17" s="426"/>
      <c r="CE17" s="426"/>
      <c r="CF17" s="426"/>
      <c r="CG17" s="426"/>
      <c r="CH17" s="426"/>
      <c r="CI17" s="426"/>
      <c r="CJ17" s="426"/>
      <c r="CK17" s="426"/>
      <c r="CL17" s="426"/>
      <c r="CM17" s="426"/>
      <c r="CN17" s="268" t="s">
        <v>556</v>
      </c>
      <c r="CO17" s="268"/>
      <c r="CP17" s="268"/>
      <c r="CQ17" s="268"/>
      <c r="CR17" s="268"/>
      <c r="CS17" s="268"/>
      <c r="CT17" s="268"/>
      <c r="CU17" s="268"/>
      <c r="CV17" s="268" t="s">
        <v>127</v>
      </c>
      <c r="CW17" s="268"/>
      <c r="CX17" s="268"/>
      <c r="CY17" s="268"/>
      <c r="CZ17" s="268"/>
      <c r="DA17" s="268"/>
      <c r="DB17" s="268"/>
      <c r="DC17" s="268"/>
      <c r="DD17" s="268"/>
      <c r="DE17" s="268"/>
      <c r="DF17" s="314">
        <f>4095700-60000-150000-1858500</f>
        <v>2027200</v>
      </c>
      <c r="DG17" s="315"/>
      <c r="DH17" s="315"/>
      <c r="DI17" s="315"/>
      <c r="DJ17" s="315"/>
      <c r="DK17" s="315"/>
      <c r="DL17" s="315"/>
      <c r="DM17" s="315"/>
      <c r="DN17" s="315"/>
      <c r="DO17" s="315"/>
      <c r="DP17" s="315"/>
      <c r="DQ17" s="315"/>
      <c r="DR17" s="315"/>
      <c r="DS17" s="314">
        <v>2280200</v>
      </c>
      <c r="DT17" s="315"/>
      <c r="DU17" s="315"/>
      <c r="DV17" s="315"/>
      <c r="DW17" s="315"/>
      <c r="DX17" s="315"/>
      <c r="DY17" s="315"/>
      <c r="DZ17" s="315"/>
      <c r="EA17" s="315"/>
      <c r="EB17" s="315"/>
      <c r="EC17" s="315"/>
      <c r="ED17" s="315"/>
      <c r="EE17" s="315"/>
      <c r="EF17" s="314">
        <v>2280200</v>
      </c>
      <c r="EG17" s="315"/>
      <c r="EH17" s="315"/>
      <c r="EI17" s="315"/>
      <c r="EJ17" s="315"/>
      <c r="EK17" s="315"/>
      <c r="EL17" s="315"/>
      <c r="EM17" s="315"/>
      <c r="EN17" s="315"/>
      <c r="EO17" s="315"/>
      <c r="EP17" s="315"/>
      <c r="EQ17" s="315"/>
      <c r="ER17" s="315"/>
      <c r="ES17" s="314"/>
      <c r="ET17" s="315"/>
      <c r="EU17" s="315"/>
      <c r="EV17" s="315"/>
      <c r="EW17" s="315"/>
      <c r="EX17" s="315"/>
      <c r="EY17" s="315"/>
      <c r="EZ17" s="315"/>
      <c r="FA17" s="315"/>
      <c r="FB17" s="315"/>
      <c r="FC17" s="315"/>
      <c r="FD17" s="315"/>
      <c r="FE17" s="315"/>
    </row>
    <row r="18" spans="1:161" ht="16.5" customHeight="1" x14ac:dyDescent="0.3">
      <c r="A18" s="423" t="s">
        <v>557</v>
      </c>
      <c r="B18" s="424"/>
      <c r="C18" s="424"/>
      <c r="D18" s="424"/>
      <c r="E18" s="424"/>
      <c r="F18" s="424"/>
      <c r="G18" s="424"/>
      <c r="H18" s="425"/>
      <c r="I18" s="427" t="s">
        <v>558</v>
      </c>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8"/>
      <c r="BA18" s="428"/>
      <c r="BB18" s="428"/>
      <c r="BC18" s="428"/>
      <c r="BD18" s="428"/>
      <c r="BE18" s="428"/>
      <c r="BF18" s="428"/>
      <c r="BG18" s="428"/>
      <c r="BH18" s="428"/>
      <c r="BI18" s="428"/>
      <c r="BJ18" s="428"/>
      <c r="BK18" s="428"/>
      <c r="BL18" s="428"/>
      <c r="BM18" s="428"/>
      <c r="BN18" s="428"/>
      <c r="BO18" s="428"/>
      <c r="BP18" s="428"/>
      <c r="BQ18" s="428"/>
      <c r="BR18" s="428"/>
      <c r="BS18" s="428"/>
      <c r="BT18" s="428"/>
      <c r="BU18" s="428"/>
      <c r="BV18" s="428"/>
      <c r="BW18" s="428"/>
      <c r="BX18" s="428"/>
      <c r="BY18" s="428"/>
      <c r="BZ18" s="428"/>
      <c r="CA18" s="428"/>
      <c r="CB18" s="428"/>
      <c r="CC18" s="428"/>
      <c r="CD18" s="428"/>
      <c r="CE18" s="428"/>
      <c r="CF18" s="428"/>
      <c r="CG18" s="428"/>
      <c r="CH18" s="428"/>
      <c r="CI18" s="428"/>
      <c r="CJ18" s="428"/>
      <c r="CK18" s="428"/>
      <c r="CL18" s="428"/>
      <c r="CM18" s="428"/>
      <c r="CN18" s="268" t="s">
        <v>559</v>
      </c>
      <c r="CO18" s="268"/>
      <c r="CP18" s="268"/>
      <c r="CQ18" s="268"/>
      <c r="CR18" s="268"/>
      <c r="CS18" s="268"/>
      <c r="CT18" s="268"/>
      <c r="CU18" s="268"/>
      <c r="CV18" s="268" t="s">
        <v>127</v>
      </c>
      <c r="CW18" s="268"/>
      <c r="CX18" s="268"/>
      <c r="CY18" s="268"/>
      <c r="CZ18" s="268"/>
      <c r="DA18" s="268"/>
      <c r="DB18" s="268"/>
      <c r="DC18" s="268"/>
      <c r="DD18" s="268"/>
      <c r="DE18" s="268"/>
      <c r="DF18" s="314">
        <f>'доходы расходы'!DF69:DR69+'доходы расходы'!DF116:DR116</f>
        <v>828527.12</v>
      </c>
      <c r="DG18" s="315"/>
      <c r="DH18" s="315"/>
      <c r="DI18" s="315"/>
      <c r="DJ18" s="315"/>
      <c r="DK18" s="315"/>
      <c r="DL18" s="315"/>
      <c r="DM18" s="315"/>
      <c r="DN18" s="315"/>
      <c r="DO18" s="315"/>
      <c r="DP18" s="315"/>
      <c r="DQ18" s="315"/>
      <c r="DR18" s="315"/>
      <c r="DS18" s="314"/>
      <c r="DT18" s="315"/>
      <c r="DU18" s="315"/>
      <c r="DV18" s="315"/>
      <c r="DW18" s="315"/>
      <c r="DX18" s="315"/>
      <c r="DY18" s="315"/>
      <c r="DZ18" s="315"/>
      <c r="EA18" s="315"/>
      <c r="EB18" s="315"/>
      <c r="EC18" s="315"/>
      <c r="ED18" s="315"/>
      <c r="EE18" s="315"/>
      <c r="EF18" s="314"/>
      <c r="EG18" s="315"/>
      <c r="EH18" s="315"/>
      <c r="EI18" s="315"/>
      <c r="EJ18" s="315"/>
      <c r="EK18" s="315"/>
      <c r="EL18" s="315"/>
      <c r="EM18" s="315"/>
      <c r="EN18" s="315"/>
      <c r="EO18" s="315"/>
      <c r="EP18" s="315"/>
      <c r="EQ18" s="315"/>
      <c r="ER18" s="315"/>
      <c r="ES18" s="314"/>
      <c r="ET18" s="315"/>
      <c r="EU18" s="315"/>
      <c r="EV18" s="315"/>
      <c r="EW18" s="315"/>
      <c r="EX18" s="315"/>
      <c r="EY18" s="315"/>
      <c r="EZ18" s="315"/>
      <c r="FA18" s="315"/>
      <c r="FB18" s="315"/>
      <c r="FC18" s="315"/>
      <c r="FD18" s="315"/>
      <c r="FE18" s="315"/>
    </row>
    <row r="19" spans="1:161" ht="13.5" customHeight="1" x14ac:dyDescent="0.3">
      <c r="A19" s="423" t="s">
        <v>560</v>
      </c>
      <c r="B19" s="424"/>
      <c r="C19" s="424"/>
      <c r="D19" s="424"/>
      <c r="E19" s="424"/>
      <c r="F19" s="424"/>
      <c r="G19" s="424"/>
      <c r="H19" s="425"/>
      <c r="I19" s="427" t="s">
        <v>309</v>
      </c>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8"/>
      <c r="AN19" s="428"/>
      <c r="AO19" s="428"/>
      <c r="AP19" s="428"/>
      <c r="AQ19" s="428"/>
      <c r="AR19" s="428"/>
      <c r="AS19" s="428"/>
      <c r="AT19" s="428"/>
      <c r="AU19" s="428"/>
      <c r="AV19" s="428"/>
      <c r="AW19" s="428"/>
      <c r="AX19" s="428"/>
      <c r="AY19" s="428"/>
      <c r="AZ19" s="428"/>
      <c r="BA19" s="428"/>
      <c r="BB19" s="428"/>
      <c r="BC19" s="428"/>
      <c r="BD19" s="428"/>
      <c r="BE19" s="428"/>
      <c r="BF19" s="428"/>
      <c r="BG19" s="428"/>
      <c r="BH19" s="428"/>
      <c r="BI19" s="428"/>
      <c r="BJ19" s="428"/>
      <c r="BK19" s="428"/>
      <c r="BL19" s="428"/>
      <c r="BM19" s="428"/>
      <c r="BN19" s="428"/>
      <c r="BO19" s="428"/>
      <c r="BP19" s="428"/>
      <c r="BQ19" s="428"/>
      <c r="BR19" s="428"/>
      <c r="BS19" s="428"/>
      <c r="BT19" s="428"/>
      <c r="BU19" s="428"/>
      <c r="BV19" s="428"/>
      <c r="BW19" s="428"/>
      <c r="BX19" s="428"/>
      <c r="BY19" s="428"/>
      <c r="BZ19" s="428"/>
      <c r="CA19" s="428"/>
      <c r="CB19" s="428"/>
      <c r="CC19" s="428"/>
      <c r="CD19" s="428"/>
      <c r="CE19" s="428"/>
      <c r="CF19" s="428"/>
      <c r="CG19" s="428"/>
      <c r="CH19" s="428"/>
      <c r="CI19" s="428"/>
      <c r="CJ19" s="428"/>
      <c r="CK19" s="428"/>
      <c r="CL19" s="428"/>
      <c r="CM19" s="428"/>
      <c r="CN19" s="268" t="s">
        <v>561</v>
      </c>
      <c r="CO19" s="268"/>
      <c r="CP19" s="268"/>
      <c r="CQ19" s="268"/>
      <c r="CR19" s="268"/>
      <c r="CS19" s="268"/>
      <c r="CT19" s="268"/>
      <c r="CU19" s="268"/>
      <c r="CV19" s="268" t="s">
        <v>127</v>
      </c>
      <c r="CW19" s="268"/>
      <c r="CX19" s="268"/>
      <c r="CY19" s="268"/>
      <c r="CZ19" s="268"/>
      <c r="DA19" s="268"/>
      <c r="DB19" s="268"/>
      <c r="DC19" s="268"/>
      <c r="DD19" s="268"/>
      <c r="DE19" s="268"/>
      <c r="DF19" s="314"/>
      <c r="DG19" s="315"/>
      <c r="DH19" s="315"/>
      <c r="DI19" s="315"/>
      <c r="DJ19" s="315"/>
      <c r="DK19" s="315"/>
      <c r="DL19" s="315"/>
      <c r="DM19" s="315"/>
      <c r="DN19" s="315"/>
      <c r="DO19" s="315"/>
      <c r="DP19" s="315"/>
      <c r="DQ19" s="315"/>
      <c r="DR19" s="315"/>
      <c r="DS19" s="314"/>
      <c r="DT19" s="315"/>
      <c r="DU19" s="315"/>
      <c r="DV19" s="315"/>
      <c r="DW19" s="315"/>
      <c r="DX19" s="315"/>
      <c r="DY19" s="315"/>
      <c r="DZ19" s="315"/>
      <c r="EA19" s="315"/>
      <c r="EB19" s="315"/>
      <c r="EC19" s="315"/>
      <c r="ED19" s="315"/>
      <c r="EE19" s="315"/>
      <c r="EF19" s="314"/>
      <c r="EG19" s="315"/>
      <c r="EH19" s="315"/>
      <c r="EI19" s="315"/>
      <c r="EJ19" s="315"/>
      <c r="EK19" s="315"/>
      <c r="EL19" s="315"/>
      <c r="EM19" s="315"/>
      <c r="EN19" s="315"/>
      <c r="EO19" s="315"/>
      <c r="EP19" s="315"/>
      <c r="EQ19" s="315"/>
      <c r="ER19" s="315"/>
      <c r="ES19" s="314"/>
      <c r="ET19" s="315"/>
      <c r="EU19" s="315"/>
      <c r="EV19" s="315"/>
      <c r="EW19" s="315"/>
      <c r="EX19" s="315"/>
      <c r="EY19" s="315"/>
      <c r="EZ19" s="315"/>
      <c r="FA19" s="315"/>
      <c r="FB19" s="315"/>
      <c r="FC19" s="315"/>
      <c r="FD19" s="315"/>
      <c r="FE19" s="315"/>
    </row>
    <row r="20" spans="1:161" ht="12" x14ac:dyDescent="0.3">
      <c r="A20" s="423" t="s">
        <v>562</v>
      </c>
      <c r="B20" s="424"/>
      <c r="C20" s="424"/>
      <c r="D20" s="424"/>
      <c r="E20" s="424"/>
      <c r="F20" s="424"/>
      <c r="G20" s="424"/>
      <c r="H20" s="425"/>
      <c r="I20" s="265" t="s">
        <v>547</v>
      </c>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6"/>
      <c r="AN20" s="426"/>
      <c r="AO20" s="426"/>
      <c r="AP20" s="426"/>
      <c r="AQ20" s="426"/>
      <c r="AR20" s="426"/>
      <c r="AS20" s="426"/>
      <c r="AT20" s="426"/>
      <c r="AU20" s="426"/>
      <c r="AV20" s="426"/>
      <c r="AW20" s="426"/>
      <c r="AX20" s="426"/>
      <c r="AY20" s="426"/>
      <c r="AZ20" s="426"/>
      <c r="BA20" s="426"/>
      <c r="BB20" s="426"/>
      <c r="BC20" s="426"/>
      <c r="BD20" s="426"/>
      <c r="BE20" s="426"/>
      <c r="BF20" s="426"/>
      <c r="BG20" s="426"/>
      <c r="BH20" s="426"/>
      <c r="BI20" s="426"/>
      <c r="BJ20" s="426"/>
      <c r="BK20" s="426"/>
      <c r="BL20" s="426"/>
      <c r="BM20" s="426"/>
      <c r="BN20" s="426"/>
      <c r="BO20" s="426"/>
      <c r="BP20" s="426"/>
      <c r="BQ20" s="426"/>
      <c r="BR20" s="426"/>
      <c r="BS20" s="426"/>
      <c r="BT20" s="426"/>
      <c r="BU20" s="426"/>
      <c r="BV20" s="426"/>
      <c r="BW20" s="426"/>
      <c r="BX20" s="426"/>
      <c r="BY20" s="426"/>
      <c r="BZ20" s="426"/>
      <c r="CA20" s="426"/>
      <c r="CB20" s="426"/>
      <c r="CC20" s="426"/>
      <c r="CD20" s="426"/>
      <c r="CE20" s="426"/>
      <c r="CF20" s="426"/>
      <c r="CG20" s="426"/>
      <c r="CH20" s="426"/>
      <c r="CI20" s="426"/>
      <c r="CJ20" s="426"/>
      <c r="CK20" s="426"/>
      <c r="CL20" s="426"/>
      <c r="CM20" s="426"/>
      <c r="CN20" s="268" t="s">
        <v>563</v>
      </c>
      <c r="CO20" s="268"/>
      <c r="CP20" s="268"/>
      <c r="CQ20" s="268"/>
      <c r="CR20" s="268"/>
      <c r="CS20" s="268"/>
      <c r="CT20" s="268"/>
      <c r="CU20" s="268"/>
      <c r="CV20" s="268" t="s">
        <v>127</v>
      </c>
      <c r="CW20" s="268"/>
      <c r="CX20" s="268"/>
      <c r="CY20" s="268"/>
      <c r="CZ20" s="268"/>
      <c r="DA20" s="268"/>
      <c r="DB20" s="268"/>
      <c r="DC20" s="268"/>
      <c r="DD20" s="268"/>
      <c r="DE20" s="268"/>
      <c r="DF20" s="314"/>
      <c r="DG20" s="315"/>
      <c r="DH20" s="315"/>
      <c r="DI20" s="315"/>
      <c r="DJ20" s="315"/>
      <c r="DK20" s="315"/>
      <c r="DL20" s="315"/>
      <c r="DM20" s="315"/>
      <c r="DN20" s="315"/>
      <c r="DO20" s="315"/>
      <c r="DP20" s="315"/>
      <c r="DQ20" s="315"/>
      <c r="DR20" s="315"/>
      <c r="DS20" s="314"/>
      <c r="DT20" s="315"/>
      <c r="DU20" s="315"/>
      <c r="DV20" s="315"/>
      <c r="DW20" s="315"/>
      <c r="DX20" s="315"/>
      <c r="DY20" s="315"/>
      <c r="DZ20" s="315"/>
      <c r="EA20" s="315"/>
      <c r="EB20" s="315"/>
      <c r="EC20" s="315"/>
      <c r="ED20" s="315"/>
      <c r="EE20" s="315"/>
      <c r="EF20" s="314"/>
      <c r="EG20" s="315"/>
      <c r="EH20" s="315"/>
      <c r="EI20" s="315"/>
      <c r="EJ20" s="315"/>
      <c r="EK20" s="315"/>
      <c r="EL20" s="315"/>
      <c r="EM20" s="315"/>
      <c r="EN20" s="315"/>
      <c r="EO20" s="315"/>
      <c r="EP20" s="315"/>
      <c r="EQ20" s="315"/>
      <c r="ER20" s="315"/>
      <c r="ES20" s="314"/>
      <c r="ET20" s="315"/>
      <c r="EU20" s="315"/>
      <c r="EV20" s="315"/>
      <c r="EW20" s="315"/>
      <c r="EX20" s="315"/>
      <c r="EY20" s="315"/>
      <c r="EZ20" s="315"/>
      <c r="FA20" s="315"/>
      <c r="FB20" s="315"/>
      <c r="FC20" s="315"/>
      <c r="FD20" s="315"/>
      <c r="FE20" s="315"/>
    </row>
    <row r="21" spans="1:161" ht="12" x14ac:dyDescent="0.3">
      <c r="A21" s="423" t="s">
        <v>564</v>
      </c>
      <c r="B21" s="424"/>
      <c r="C21" s="424"/>
      <c r="D21" s="424"/>
      <c r="E21" s="424"/>
      <c r="F21" s="424"/>
      <c r="G21" s="424"/>
      <c r="H21" s="425"/>
      <c r="I21" s="265" t="s">
        <v>550</v>
      </c>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426"/>
      <c r="AR21" s="426"/>
      <c r="AS21" s="426"/>
      <c r="AT21" s="426"/>
      <c r="AU21" s="426"/>
      <c r="AV21" s="426"/>
      <c r="AW21" s="426"/>
      <c r="AX21" s="426"/>
      <c r="AY21" s="426"/>
      <c r="AZ21" s="426"/>
      <c r="BA21" s="426"/>
      <c r="BB21" s="426"/>
      <c r="BC21" s="426"/>
      <c r="BD21" s="426"/>
      <c r="BE21" s="426"/>
      <c r="BF21" s="426"/>
      <c r="BG21" s="426"/>
      <c r="BH21" s="426"/>
      <c r="BI21" s="426"/>
      <c r="BJ21" s="426"/>
      <c r="BK21" s="426"/>
      <c r="BL21" s="426"/>
      <c r="BM21" s="426"/>
      <c r="BN21" s="426"/>
      <c r="BO21" s="426"/>
      <c r="BP21" s="426"/>
      <c r="BQ21" s="426"/>
      <c r="BR21" s="426"/>
      <c r="BS21" s="426"/>
      <c r="BT21" s="426"/>
      <c r="BU21" s="426"/>
      <c r="BV21" s="426"/>
      <c r="BW21" s="426"/>
      <c r="BX21" s="426"/>
      <c r="BY21" s="426"/>
      <c r="BZ21" s="426"/>
      <c r="CA21" s="426"/>
      <c r="CB21" s="426"/>
      <c r="CC21" s="426"/>
      <c r="CD21" s="426"/>
      <c r="CE21" s="426"/>
      <c r="CF21" s="426"/>
      <c r="CG21" s="426"/>
      <c r="CH21" s="426"/>
      <c r="CI21" s="426"/>
      <c r="CJ21" s="426"/>
      <c r="CK21" s="426"/>
      <c r="CL21" s="426"/>
      <c r="CM21" s="426"/>
      <c r="CN21" s="268" t="s">
        <v>565</v>
      </c>
      <c r="CO21" s="268"/>
      <c r="CP21" s="268"/>
      <c r="CQ21" s="268"/>
      <c r="CR21" s="268"/>
      <c r="CS21" s="268"/>
      <c r="CT21" s="268"/>
      <c r="CU21" s="268"/>
      <c r="CV21" s="268" t="s">
        <v>127</v>
      </c>
      <c r="CW21" s="268"/>
      <c r="CX21" s="268"/>
      <c r="CY21" s="268"/>
      <c r="CZ21" s="268"/>
      <c r="DA21" s="268"/>
      <c r="DB21" s="268"/>
      <c r="DC21" s="268"/>
      <c r="DD21" s="268"/>
      <c r="DE21" s="268"/>
      <c r="DF21" s="314"/>
      <c r="DG21" s="315"/>
      <c r="DH21" s="315"/>
      <c r="DI21" s="315"/>
      <c r="DJ21" s="315"/>
      <c r="DK21" s="315"/>
      <c r="DL21" s="315"/>
      <c r="DM21" s="315"/>
      <c r="DN21" s="315"/>
      <c r="DO21" s="315"/>
      <c r="DP21" s="315"/>
      <c r="DQ21" s="315"/>
      <c r="DR21" s="315"/>
      <c r="DS21" s="314"/>
      <c r="DT21" s="315"/>
      <c r="DU21" s="315"/>
      <c r="DV21" s="315"/>
      <c r="DW21" s="315"/>
      <c r="DX21" s="315"/>
      <c r="DY21" s="315"/>
      <c r="DZ21" s="315"/>
      <c r="EA21" s="315"/>
      <c r="EB21" s="315"/>
      <c r="EC21" s="315"/>
      <c r="ED21" s="315"/>
      <c r="EE21" s="315"/>
      <c r="EF21" s="314"/>
      <c r="EG21" s="315"/>
      <c r="EH21" s="315"/>
      <c r="EI21" s="315"/>
      <c r="EJ21" s="315"/>
      <c r="EK21" s="315"/>
      <c r="EL21" s="315"/>
      <c r="EM21" s="315"/>
      <c r="EN21" s="315"/>
      <c r="EO21" s="315"/>
      <c r="EP21" s="315"/>
      <c r="EQ21" s="315"/>
      <c r="ER21" s="315"/>
      <c r="ES21" s="314"/>
      <c r="ET21" s="315"/>
      <c r="EU21" s="315"/>
      <c r="EV21" s="315"/>
      <c r="EW21" s="315"/>
      <c r="EX21" s="315"/>
      <c r="EY21" s="315"/>
      <c r="EZ21" s="315"/>
      <c r="FA21" s="315"/>
      <c r="FB21" s="315"/>
      <c r="FC21" s="315"/>
      <c r="FD21" s="315"/>
      <c r="FE21" s="315"/>
    </row>
    <row r="22" spans="1:161" ht="12" x14ac:dyDescent="0.3">
      <c r="A22" s="423" t="s">
        <v>566</v>
      </c>
      <c r="B22" s="424"/>
      <c r="C22" s="424"/>
      <c r="D22" s="424"/>
      <c r="E22" s="424"/>
      <c r="F22" s="424"/>
      <c r="G22" s="424"/>
      <c r="H22" s="425"/>
      <c r="I22" s="427" t="s">
        <v>310</v>
      </c>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28"/>
      <c r="AX22" s="428"/>
      <c r="AY22" s="428"/>
      <c r="AZ22" s="428"/>
      <c r="BA22" s="428"/>
      <c r="BB22" s="428"/>
      <c r="BC22" s="428"/>
      <c r="BD22" s="428"/>
      <c r="BE22" s="428"/>
      <c r="BF22" s="428"/>
      <c r="BG22" s="428"/>
      <c r="BH22" s="428"/>
      <c r="BI22" s="428"/>
      <c r="BJ22" s="428"/>
      <c r="BK22" s="428"/>
      <c r="BL22" s="428"/>
      <c r="BM22" s="428"/>
      <c r="BN22" s="428"/>
      <c r="BO22" s="428"/>
      <c r="BP22" s="428"/>
      <c r="BQ22" s="428"/>
      <c r="BR22" s="428"/>
      <c r="BS22" s="428"/>
      <c r="BT22" s="428"/>
      <c r="BU22" s="428"/>
      <c r="BV22" s="428"/>
      <c r="BW22" s="428"/>
      <c r="BX22" s="428"/>
      <c r="BY22" s="428"/>
      <c r="BZ22" s="428"/>
      <c r="CA22" s="428"/>
      <c r="CB22" s="428"/>
      <c r="CC22" s="428"/>
      <c r="CD22" s="428"/>
      <c r="CE22" s="428"/>
      <c r="CF22" s="428"/>
      <c r="CG22" s="428"/>
      <c r="CH22" s="428"/>
      <c r="CI22" s="428"/>
      <c r="CJ22" s="428"/>
      <c r="CK22" s="428"/>
      <c r="CL22" s="428"/>
      <c r="CM22" s="428"/>
      <c r="CN22" s="268" t="s">
        <v>567</v>
      </c>
      <c r="CO22" s="268"/>
      <c r="CP22" s="268"/>
      <c r="CQ22" s="268"/>
      <c r="CR22" s="268"/>
      <c r="CS22" s="268"/>
      <c r="CT22" s="268"/>
      <c r="CU22" s="268"/>
      <c r="CV22" s="268" t="s">
        <v>127</v>
      </c>
      <c r="CW22" s="268"/>
      <c r="CX22" s="268"/>
      <c r="CY22" s="268"/>
      <c r="CZ22" s="268"/>
      <c r="DA22" s="268"/>
      <c r="DB22" s="268"/>
      <c r="DC22" s="268"/>
      <c r="DD22" s="268"/>
      <c r="DE22" s="268"/>
      <c r="DF22" s="314">
        <f>DF23+DF24</f>
        <v>3852808.25</v>
      </c>
      <c r="DG22" s="315"/>
      <c r="DH22" s="315"/>
      <c r="DI22" s="315"/>
      <c r="DJ22" s="315"/>
      <c r="DK22" s="315"/>
      <c r="DL22" s="315"/>
      <c r="DM22" s="315"/>
      <c r="DN22" s="315"/>
      <c r="DO22" s="315"/>
      <c r="DP22" s="315"/>
      <c r="DQ22" s="315"/>
      <c r="DR22" s="315"/>
      <c r="DS22" s="314">
        <f t="shared" ref="DS22" si="6">DS23+DS24</f>
        <v>3719427</v>
      </c>
      <c r="DT22" s="315"/>
      <c r="DU22" s="315"/>
      <c r="DV22" s="315"/>
      <c r="DW22" s="315"/>
      <c r="DX22" s="315"/>
      <c r="DY22" s="315"/>
      <c r="DZ22" s="315"/>
      <c r="EA22" s="315"/>
      <c r="EB22" s="315"/>
      <c r="EC22" s="315"/>
      <c r="ED22" s="315"/>
      <c r="EE22" s="315"/>
      <c r="EF22" s="314">
        <f t="shared" ref="EF22" si="7">EF23+EF24</f>
        <v>3719427</v>
      </c>
      <c r="EG22" s="315"/>
      <c r="EH22" s="315"/>
      <c r="EI22" s="315"/>
      <c r="EJ22" s="315"/>
      <c r="EK22" s="315"/>
      <c r="EL22" s="315"/>
      <c r="EM22" s="315"/>
      <c r="EN22" s="315"/>
      <c r="EO22" s="315"/>
      <c r="EP22" s="315"/>
      <c r="EQ22" s="315"/>
      <c r="ER22" s="315"/>
      <c r="ES22" s="314"/>
      <c r="ET22" s="315"/>
      <c r="EU22" s="315"/>
      <c r="EV22" s="315"/>
      <c r="EW22" s="315"/>
      <c r="EX22" s="315"/>
      <c r="EY22" s="315"/>
      <c r="EZ22" s="315"/>
      <c r="FA22" s="315"/>
      <c r="FB22" s="315"/>
      <c r="FC22" s="315"/>
      <c r="FD22" s="315"/>
      <c r="FE22" s="315"/>
    </row>
    <row r="23" spans="1:161" ht="22.5" customHeight="1" x14ac:dyDescent="0.3">
      <c r="A23" s="423" t="s">
        <v>568</v>
      </c>
      <c r="B23" s="424"/>
      <c r="C23" s="424"/>
      <c r="D23" s="424"/>
      <c r="E23" s="424"/>
      <c r="F23" s="424"/>
      <c r="G23" s="424"/>
      <c r="H23" s="425"/>
      <c r="I23" s="265" t="s">
        <v>547</v>
      </c>
      <c r="J23" s="426"/>
      <c r="K23" s="426"/>
      <c r="L23" s="426"/>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6"/>
      <c r="AL23" s="426"/>
      <c r="AM23" s="426"/>
      <c r="AN23" s="426"/>
      <c r="AO23" s="426"/>
      <c r="AP23" s="426"/>
      <c r="AQ23" s="426"/>
      <c r="AR23" s="426"/>
      <c r="AS23" s="426"/>
      <c r="AT23" s="426"/>
      <c r="AU23" s="426"/>
      <c r="AV23" s="426"/>
      <c r="AW23" s="426"/>
      <c r="AX23" s="426"/>
      <c r="AY23" s="426"/>
      <c r="AZ23" s="426"/>
      <c r="BA23" s="426"/>
      <c r="BB23" s="426"/>
      <c r="BC23" s="426"/>
      <c r="BD23" s="426"/>
      <c r="BE23" s="426"/>
      <c r="BF23" s="426"/>
      <c r="BG23" s="426"/>
      <c r="BH23" s="426"/>
      <c r="BI23" s="426"/>
      <c r="BJ23" s="426"/>
      <c r="BK23" s="426"/>
      <c r="BL23" s="426"/>
      <c r="BM23" s="426"/>
      <c r="BN23" s="426"/>
      <c r="BO23" s="426"/>
      <c r="BP23" s="426"/>
      <c r="BQ23" s="426"/>
      <c r="BR23" s="426"/>
      <c r="BS23" s="426"/>
      <c r="BT23" s="426"/>
      <c r="BU23" s="426"/>
      <c r="BV23" s="426"/>
      <c r="BW23" s="426"/>
      <c r="BX23" s="426"/>
      <c r="BY23" s="426"/>
      <c r="BZ23" s="426"/>
      <c r="CA23" s="426"/>
      <c r="CB23" s="426"/>
      <c r="CC23" s="426"/>
      <c r="CD23" s="426"/>
      <c r="CE23" s="426"/>
      <c r="CF23" s="426"/>
      <c r="CG23" s="426"/>
      <c r="CH23" s="426"/>
      <c r="CI23" s="426"/>
      <c r="CJ23" s="426"/>
      <c r="CK23" s="426"/>
      <c r="CL23" s="426"/>
      <c r="CM23" s="426"/>
      <c r="CN23" s="268" t="s">
        <v>569</v>
      </c>
      <c r="CO23" s="268"/>
      <c r="CP23" s="268"/>
      <c r="CQ23" s="268"/>
      <c r="CR23" s="268"/>
      <c r="CS23" s="268"/>
      <c r="CT23" s="268"/>
      <c r="CU23" s="268"/>
      <c r="CV23" s="268" t="s">
        <v>127</v>
      </c>
      <c r="CW23" s="268"/>
      <c r="CX23" s="268"/>
      <c r="CY23" s="268"/>
      <c r="CZ23" s="268"/>
      <c r="DA23" s="268"/>
      <c r="DB23" s="268"/>
      <c r="DC23" s="268"/>
      <c r="DD23" s="268"/>
      <c r="DE23" s="268"/>
      <c r="DF23" s="314"/>
      <c r="DG23" s="315"/>
      <c r="DH23" s="315"/>
      <c r="DI23" s="315"/>
      <c r="DJ23" s="315"/>
      <c r="DK23" s="315"/>
      <c r="DL23" s="315"/>
      <c r="DM23" s="315"/>
      <c r="DN23" s="315"/>
      <c r="DO23" s="315"/>
      <c r="DP23" s="315"/>
      <c r="DQ23" s="315"/>
      <c r="DR23" s="315"/>
      <c r="DS23" s="314"/>
      <c r="DT23" s="315"/>
      <c r="DU23" s="315"/>
      <c r="DV23" s="315"/>
      <c r="DW23" s="315"/>
      <c r="DX23" s="315"/>
      <c r="DY23" s="315"/>
      <c r="DZ23" s="315"/>
      <c r="EA23" s="315"/>
      <c r="EB23" s="315"/>
      <c r="EC23" s="315"/>
      <c r="ED23" s="315"/>
      <c r="EE23" s="315"/>
      <c r="EF23" s="314"/>
      <c r="EG23" s="315"/>
      <c r="EH23" s="315"/>
      <c r="EI23" s="315"/>
      <c r="EJ23" s="315"/>
      <c r="EK23" s="315"/>
      <c r="EL23" s="315"/>
      <c r="EM23" s="315"/>
      <c r="EN23" s="315"/>
      <c r="EO23" s="315"/>
      <c r="EP23" s="315"/>
      <c r="EQ23" s="315"/>
      <c r="ER23" s="315"/>
      <c r="ES23" s="314"/>
      <c r="ET23" s="315"/>
      <c r="EU23" s="315"/>
      <c r="EV23" s="315"/>
      <c r="EW23" s="315"/>
      <c r="EX23" s="315"/>
      <c r="EY23" s="315"/>
      <c r="EZ23" s="315"/>
      <c r="FA23" s="315"/>
      <c r="FB23" s="315"/>
      <c r="FC23" s="315"/>
      <c r="FD23" s="315"/>
      <c r="FE23" s="315"/>
    </row>
    <row r="24" spans="1:161" ht="13.5" customHeight="1" x14ac:dyDescent="0.3">
      <c r="A24" s="423" t="s">
        <v>570</v>
      </c>
      <c r="B24" s="424"/>
      <c r="C24" s="424"/>
      <c r="D24" s="424"/>
      <c r="E24" s="424"/>
      <c r="F24" s="424"/>
      <c r="G24" s="424"/>
      <c r="H24" s="425"/>
      <c r="I24" s="265" t="s">
        <v>571</v>
      </c>
      <c r="J24" s="426"/>
      <c r="K24" s="426"/>
      <c r="L24" s="426"/>
      <c r="M24" s="426"/>
      <c r="N24" s="426"/>
      <c r="O24" s="426"/>
      <c r="P24" s="426"/>
      <c r="Q24" s="426"/>
      <c r="R24" s="426"/>
      <c r="S24" s="426"/>
      <c r="T24" s="426"/>
      <c r="U24" s="426"/>
      <c r="V24" s="426"/>
      <c r="W24" s="426"/>
      <c r="X24" s="426"/>
      <c r="Y24" s="426"/>
      <c r="Z24" s="426"/>
      <c r="AA24" s="426"/>
      <c r="AB24" s="426"/>
      <c r="AC24" s="426"/>
      <c r="AD24" s="426"/>
      <c r="AE24" s="426"/>
      <c r="AF24" s="426"/>
      <c r="AG24" s="426"/>
      <c r="AH24" s="426"/>
      <c r="AI24" s="426"/>
      <c r="AJ24" s="426"/>
      <c r="AK24" s="426"/>
      <c r="AL24" s="426"/>
      <c r="AM24" s="426"/>
      <c r="AN24" s="426"/>
      <c r="AO24" s="426"/>
      <c r="AP24" s="426"/>
      <c r="AQ24" s="426"/>
      <c r="AR24" s="426"/>
      <c r="AS24" s="426"/>
      <c r="AT24" s="426"/>
      <c r="AU24" s="426"/>
      <c r="AV24" s="426"/>
      <c r="AW24" s="426"/>
      <c r="AX24" s="426"/>
      <c r="AY24" s="426"/>
      <c r="AZ24" s="426"/>
      <c r="BA24" s="426"/>
      <c r="BB24" s="426"/>
      <c r="BC24" s="426"/>
      <c r="BD24" s="426"/>
      <c r="BE24" s="426"/>
      <c r="BF24" s="426"/>
      <c r="BG24" s="426"/>
      <c r="BH24" s="426"/>
      <c r="BI24" s="426"/>
      <c r="BJ24" s="426"/>
      <c r="BK24" s="426"/>
      <c r="BL24" s="426"/>
      <c r="BM24" s="426"/>
      <c r="BN24" s="426"/>
      <c r="BO24" s="426"/>
      <c r="BP24" s="426"/>
      <c r="BQ24" s="426"/>
      <c r="BR24" s="426"/>
      <c r="BS24" s="426"/>
      <c r="BT24" s="426"/>
      <c r="BU24" s="426"/>
      <c r="BV24" s="426"/>
      <c r="BW24" s="426"/>
      <c r="BX24" s="426"/>
      <c r="BY24" s="426"/>
      <c r="BZ24" s="426"/>
      <c r="CA24" s="426"/>
      <c r="CB24" s="426"/>
      <c r="CC24" s="426"/>
      <c r="CD24" s="426"/>
      <c r="CE24" s="426"/>
      <c r="CF24" s="426"/>
      <c r="CG24" s="426"/>
      <c r="CH24" s="426"/>
      <c r="CI24" s="426"/>
      <c r="CJ24" s="426"/>
      <c r="CK24" s="426"/>
      <c r="CL24" s="426"/>
      <c r="CM24" s="426"/>
      <c r="CN24" s="268" t="s">
        <v>572</v>
      </c>
      <c r="CO24" s="268"/>
      <c r="CP24" s="268"/>
      <c r="CQ24" s="268"/>
      <c r="CR24" s="268"/>
      <c r="CS24" s="268"/>
      <c r="CT24" s="268"/>
      <c r="CU24" s="268"/>
      <c r="CV24" s="268" t="s">
        <v>127</v>
      </c>
      <c r="CW24" s="268"/>
      <c r="CX24" s="268"/>
      <c r="CY24" s="268"/>
      <c r="CZ24" s="268"/>
      <c r="DA24" s="268"/>
      <c r="DB24" s="268"/>
      <c r="DC24" s="268"/>
      <c r="DD24" s="268"/>
      <c r="DE24" s="268"/>
      <c r="DF24" s="314">
        <f>3719427+133483.05-101.8</f>
        <v>3852808.25</v>
      </c>
      <c r="DG24" s="315"/>
      <c r="DH24" s="315"/>
      <c r="DI24" s="315"/>
      <c r="DJ24" s="315"/>
      <c r="DK24" s="315"/>
      <c r="DL24" s="315"/>
      <c r="DM24" s="315"/>
      <c r="DN24" s="315"/>
      <c r="DO24" s="315"/>
      <c r="DP24" s="315"/>
      <c r="DQ24" s="315"/>
      <c r="DR24" s="315"/>
      <c r="DS24" s="314">
        <v>3719427</v>
      </c>
      <c r="DT24" s="315"/>
      <c r="DU24" s="315"/>
      <c r="DV24" s="315"/>
      <c r="DW24" s="315"/>
      <c r="DX24" s="315"/>
      <c r="DY24" s="315"/>
      <c r="DZ24" s="315"/>
      <c r="EA24" s="315"/>
      <c r="EB24" s="315"/>
      <c r="EC24" s="315"/>
      <c r="ED24" s="315"/>
      <c r="EE24" s="315"/>
      <c r="EF24" s="314">
        <v>3719427</v>
      </c>
      <c r="EG24" s="315"/>
      <c r="EH24" s="315"/>
      <c r="EI24" s="315"/>
      <c r="EJ24" s="315"/>
      <c r="EK24" s="315"/>
      <c r="EL24" s="315"/>
      <c r="EM24" s="315"/>
      <c r="EN24" s="315"/>
      <c r="EO24" s="315"/>
      <c r="EP24" s="315"/>
      <c r="EQ24" s="315"/>
      <c r="ER24" s="315"/>
      <c r="ES24" s="314"/>
      <c r="ET24" s="315"/>
      <c r="EU24" s="315"/>
      <c r="EV24" s="315"/>
      <c r="EW24" s="315"/>
      <c r="EX24" s="315"/>
      <c r="EY24" s="315"/>
      <c r="EZ24" s="315"/>
      <c r="FA24" s="315"/>
      <c r="FB24" s="315"/>
      <c r="FC24" s="315"/>
      <c r="FD24" s="315"/>
      <c r="FE24" s="315"/>
    </row>
    <row r="25" spans="1:161" ht="39" customHeight="1" x14ac:dyDescent="0.3">
      <c r="A25" s="423" t="s">
        <v>340</v>
      </c>
      <c r="B25" s="424"/>
      <c r="C25" s="424"/>
      <c r="D25" s="424"/>
      <c r="E25" s="424"/>
      <c r="F25" s="424"/>
      <c r="G25" s="424"/>
      <c r="H25" s="425"/>
      <c r="I25" s="416" t="s">
        <v>573</v>
      </c>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7"/>
      <c r="AZ25" s="417"/>
      <c r="BA25" s="417"/>
      <c r="BB25" s="417"/>
      <c r="BC25" s="417"/>
      <c r="BD25" s="417"/>
      <c r="BE25" s="417"/>
      <c r="BF25" s="417"/>
      <c r="BG25" s="417"/>
      <c r="BH25" s="417"/>
      <c r="BI25" s="417"/>
      <c r="BJ25" s="417"/>
      <c r="BK25" s="417"/>
      <c r="BL25" s="417"/>
      <c r="BM25" s="417"/>
      <c r="BN25" s="417"/>
      <c r="BO25" s="417"/>
      <c r="BP25" s="417"/>
      <c r="BQ25" s="417"/>
      <c r="BR25" s="417"/>
      <c r="BS25" s="417"/>
      <c r="BT25" s="417"/>
      <c r="BU25" s="417"/>
      <c r="BV25" s="417"/>
      <c r="BW25" s="417"/>
      <c r="BX25" s="417"/>
      <c r="BY25" s="417"/>
      <c r="BZ25" s="417"/>
      <c r="CA25" s="417"/>
      <c r="CB25" s="417"/>
      <c r="CC25" s="417"/>
      <c r="CD25" s="417"/>
      <c r="CE25" s="417"/>
      <c r="CF25" s="417"/>
      <c r="CG25" s="417"/>
      <c r="CH25" s="417"/>
      <c r="CI25" s="417"/>
      <c r="CJ25" s="417"/>
      <c r="CK25" s="417"/>
      <c r="CL25" s="417"/>
      <c r="CM25" s="417"/>
      <c r="CN25" s="268" t="s">
        <v>574</v>
      </c>
      <c r="CO25" s="268"/>
      <c r="CP25" s="268"/>
      <c r="CQ25" s="268"/>
      <c r="CR25" s="268"/>
      <c r="CS25" s="268"/>
      <c r="CT25" s="268"/>
      <c r="CU25" s="268"/>
      <c r="CV25" s="268" t="s">
        <v>127</v>
      </c>
      <c r="CW25" s="268"/>
      <c r="CX25" s="268"/>
      <c r="CY25" s="268"/>
      <c r="CZ25" s="268"/>
      <c r="DA25" s="268"/>
      <c r="DB25" s="268"/>
      <c r="DC25" s="268"/>
      <c r="DD25" s="268"/>
      <c r="DE25" s="268"/>
      <c r="DF25" s="314">
        <f>DF11</f>
        <v>9954975.370000001</v>
      </c>
      <c r="DG25" s="315"/>
      <c r="DH25" s="315"/>
      <c r="DI25" s="315"/>
      <c r="DJ25" s="315"/>
      <c r="DK25" s="315"/>
      <c r="DL25" s="315"/>
      <c r="DM25" s="315"/>
      <c r="DN25" s="315"/>
      <c r="DO25" s="315"/>
      <c r="DP25" s="315"/>
      <c r="DQ25" s="315"/>
      <c r="DR25" s="315"/>
      <c r="DS25" s="314">
        <f>DS11</f>
        <v>9128027</v>
      </c>
      <c r="DT25" s="315"/>
      <c r="DU25" s="315"/>
      <c r="DV25" s="315"/>
      <c r="DW25" s="315"/>
      <c r="DX25" s="315"/>
      <c r="DY25" s="315"/>
      <c r="DZ25" s="315"/>
      <c r="EA25" s="315"/>
      <c r="EB25" s="315"/>
      <c r="EC25" s="315"/>
      <c r="ED25" s="315"/>
      <c r="EE25" s="315"/>
      <c r="EF25" s="314">
        <f>EF11</f>
        <v>9128027</v>
      </c>
      <c r="EG25" s="315"/>
      <c r="EH25" s="315"/>
      <c r="EI25" s="315"/>
      <c r="EJ25" s="315"/>
      <c r="EK25" s="315"/>
      <c r="EL25" s="315"/>
      <c r="EM25" s="315"/>
      <c r="EN25" s="315"/>
      <c r="EO25" s="315"/>
      <c r="EP25" s="315"/>
      <c r="EQ25" s="315"/>
      <c r="ER25" s="315"/>
      <c r="ES25" s="314"/>
      <c r="ET25" s="315"/>
      <c r="EU25" s="315"/>
      <c r="EV25" s="315"/>
      <c r="EW25" s="315"/>
      <c r="EX25" s="315"/>
      <c r="EY25" s="315"/>
      <c r="EZ25" s="315"/>
      <c r="FA25" s="315"/>
      <c r="FB25" s="315"/>
      <c r="FC25" s="315"/>
      <c r="FD25" s="315"/>
      <c r="FE25" s="315"/>
    </row>
    <row r="26" spans="1:161" ht="11.25" customHeight="1" x14ac:dyDescent="0.3">
      <c r="A26" s="438"/>
      <c r="B26" s="439"/>
      <c r="C26" s="439"/>
      <c r="D26" s="439"/>
      <c r="E26" s="439"/>
      <c r="F26" s="439"/>
      <c r="G26" s="439"/>
      <c r="H26" s="440"/>
      <c r="I26" s="414" t="s">
        <v>311</v>
      </c>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5"/>
      <c r="BE26" s="415"/>
      <c r="BF26" s="415"/>
      <c r="BG26" s="415"/>
      <c r="BH26" s="415"/>
      <c r="BI26" s="415"/>
      <c r="BJ26" s="415"/>
      <c r="BK26" s="415"/>
      <c r="BL26" s="415"/>
      <c r="BM26" s="415"/>
      <c r="BN26" s="415"/>
      <c r="BO26" s="415"/>
      <c r="BP26" s="415"/>
      <c r="BQ26" s="415"/>
      <c r="BR26" s="415"/>
      <c r="BS26" s="415"/>
      <c r="BT26" s="415"/>
      <c r="BU26" s="415"/>
      <c r="BV26" s="415"/>
      <c r="BW26" s="415"/>
      <c r="BX26" s="415"/>
      <c r="BY26" s="415"/>
      <c r="BZ26" s="415"/>
      <c r="CA26" s="415"/>
      <c r="CB26" s="415"/>
      <c r="CC26" s="415"/>
      <c r="CD26" s="415"/>
      <c r="CE26" s="415"/>
      <c r="CF26" s="415"/>
      <c r="CG26" s="415"/>
      <c r="CH26" s="415"/>
      <c r="CI26" s="415"/>
      <c r="CJ26" s="415"/>
      <c r="CK26" s="415"/>
      <c r="CL26" s="415"/>
      <c r="CM26" s="415"/>
      <c r="CN26" s="268" t="s">
        <v>575</v>
      </c>
      <c r="CO26" s="268"/>
      <c r="CP26" s="268"/>
      <c r="CQ26" s="268"/>
      <c r="CR26" s="268"/>
      <c r="CS26" s="268"/>
      <c r="CT26" s="268"/>
      <c r="CU26" s="268"/>
      <c r="CV26" s="268"/>
      <c r="CW26" s="268"/>
      <c r="CX26" s="268"/>
      <c r="CY26" s="268"/>
      <c r="CZ26" s="268"/>
      <c r="DA26" s="268"/>
      <c r="DB26" s="268"/>
      <c r="DC26" s="268"/>
      <c r="DD26" s="268"/>
      <c r="DE26" s="268"/>
      <c r="DF26" s="314"/>
      <c r="DG26" s="315"/>
      <c r="DH26" s="315"/>
      <c r="DI26" s="315"/>
      <c r="DJ26" s="315"/>
      <c r="DK26" s="315"/>
      <c r="DL26" s="315"/>
      <c r="DM26" s="315"/>
      <c r="DN26" s="315"/>
      <c r="DO26" s="315"/>
      <c r="DP26" s="315"/>
      <c r="DQ26" s="315"/>
      <c r="DR26" s="315"/>
      <c r="DS26" s="314"/>
      <c r="DT26" s="315"/>
      <c r="DU26" s="315"/>
      <c r="DV26" s="315"/>
      <c r="DW26" s="315"/>
      <c r="DX26" s="315"/>
      <c r="DY26" s="315"/>
      <c r="DZ26" s="315"/>
      <c r="EA26" s="315"/>
      <c r="EB26" s="315"/>
      <c r="EC26" s="315"/>
      <c r="ED26" s="315"/>
      <c r="EE26" s="315"/>
      <c r="EF26" s="314"/>
      <c r="EG26" s="315"/>
      <c r="EH26" s="315"/>
      <c r="EI26" s="315"/>
      <c r="EJ26" s="315"/>
      <c r="EK26" s="315"/>
      <c r="EL26" s="315"/>
      <c r="EM26" s="315"/>
      <c r="EN26" s="315"/>
      <c r="EO26" s="315"/>
      <c r="EP26" s="315"/>
      <c r="EQ26" s="315"/>
      <c r="ER26" s="315"/>
      <c r="ES26" s="314"/>
      <c r="ET26" s="315"/>
      <c r="EU26" s="315"/>
      <c r="EV26" s="315"/>
      <c r="EW26" s="315"/>
      <c r="EX26" s="315"/>
      <c r="EY26" s="315"/>
      <c r="EZ26" s="315"/>
      <c r="FA26" s="315"/>
      <c r="FB26" s="315"/>
      <c r="FC26" s="315"/>
      <c r="FD26" s="315"/>
      <c r="FE26" s="315"/>
    </row>
    <row r="27" spans="1:161" ht="12" x14ac:dyDescent="0.3">
      <c r="A27" s="441"/>
      <c r="B27" s="442"/>
      <c r="C27" s="442"/>
      <c r="D27" s="442"/>
      <c r="E27" s="442"/>
      <c r="F27" s="442"/>
      <c r="G27" s="442"/>
      <c r="H27" s="443"/>
      <c r="I27" s="418"/>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9"/>
      <c r="AP27" s="419"/>
      <c r="AQ27" s="419"/>
      <c r="AR27" s="419"/>
      <c r="AS27" s="419"/>
      <c r="AT27" s="419"/>
      <c r="AU27" s="419"/>
      <c r="AV27" s="419"/>
      <c r="AW27" s="419"/>
      <c r="AX27" s="419"/>
      <c r="AY27" s="419"/>
      <c r="AZ27" s="419"/>
      <c r="BA27" s="419"/>
      <c r="BB27" s="419"/>
      <c r="BC27" s="419"/>
      <c r="BD27" s="419"/>
      <c r="BE27" s="419"/>
      <c r="BF27" s="419"/>
      <c r="BG27" s="419"/>
      <c r="BH27" s="419"/>
      <c r="BI27" s="419"/>
      <c r="BJ27" s="419"/>
      <c r="BK27" s="419"/>
      <c r="BL27" s="419"/>
      <c r="BM27" s="419"/>
      <c r="BN27" s="419"/>
      <c r="BO27" s="419"/>
      <c r="BP27" s="419"/>
      <c r="BQ27" s="419"/>
      <c r="BR27" s="419"/>
      <c r="BS27" s="419"/>
      <c r="BT27" s="419"/>
      <c r="BU27" s="419"/>
      <c r="BV27" s="419"/>
      <c r="BW27" s="419"/>
      <c r="BX27" s="419"/>
      <c r="BY27" s="419"/>
      <c r="BZ27" s="419"/>
      <c r="CA27" s="419"/>
      <c r="CB27" s="419"/>
      <c r="CC27" s="419"/>
      <c r="CD27" s="419"/>
      <c r="CE27" s="419"/>
      <c r="CF27" s="419"/>
      <c r="CG27" s="419"/>
      <c r="CH27" s="419"/>
      <c r="CI27" s="419"/>
      <c r="CJ27" s="419"/>
      <c r="CK27" s="419"/>
      <c r="CL27" s="419"/>
      <c r="CM27" s="419"/>
      <c r="CN27" s="268"/>
      <c r="CO27" s="268"/>
      <c r="CP27" s="268"/>
      <c r="CQ27" s="268"/>
      <c r="CR27" s="268"/>
      <c r="CS27" s="268"/>
      <c r="CT27" s="268"/>
      <c r="CU27" s="268"/>
      <c r="CV27" s="291" t="s">
        <v>576</v>
      </c>
      <c r="CW27" s="292"/>
      <c r="CX27" s="292"/>
      <c r="CY27" s="292"/>
      <c r="CZ27" s="292"/>
      <c r="DA27" s="292"/>
      <c r="DB27" s="292"/>
      <c r="DC27" s="292"/>
      <c r="DD27" s="292"/>
      <c r="DE27" s="292"/>
      <c r="DF27" s="314"/>
      <c r="DG27" s="315"/>
      <c r="DH27" s="315"/>
      <c r="DI27" s="315"/>
      <c r="DJ27" s="315"/>
      <c r="DK27" s="315"/>
      <c r="DL27" s="315"/>
      <c r="DM27" s="315"/>
      <c r="DN27" s="315"/>
      <c r="DO27" s="315"/>
      <c r="DP27" s="315"/>
      <c r="DQ27" s="315"/>
      <c r="DR27" s="315"/>
      <c r="DS27" s="314"/>
      <c r="DT27" s="315"/>
      <c r="DU27" s="315"/>
      <c r="DV27" s="315"/>
      <c r="DW27" s="315"/>
      <c r="DX27" s="315"/>
      <c r="DY27" s="315"/>
      <c r="DZ27" s="315"/>
      <c r="EA27" s="315"/>
      <c r="EB27" s="315"/>
      <c r="EC27" s="315"/>
      <c r="ED27" s="315"/>
      <c r="EE27" s="315"/>
      <c r="EF27" s="314"/>
      <c r="EG27" s="315"/>
      <c r="EH27" s="315"/>
      <c r="EI27" s="315"/>
      <c r="EJ27" s="315"/>
      <c r="EK27" s="315"/>
      <c r="EL27" s="315"/>
      <c r="EM27" s="315"/>
      <c r="EN27" s="315"/>
      <c r="EO27" s="315"/>
      <c r="EP27" s="315"/>
      <c r="EQ27" s="315"/>
      <c r="ER27" s="315"/>
      <c r="ES27" s="314"/>
      <c r="ET27" s="315"/>
      <c r="EU27" s="315"/>
      <c r="EV27" s="315"/>
      <c r="EW27" s="315"/>
      <c r="EX27" s="315"/>
      <c r="EY27" s="315"/>
      <c r="EZ27" s="315"/>
      <c r="FA27" s="315"/>
      <c r="FB27" s="315"/>
      <c r="FC27" s="315"/>
      <c r="FD27" s="315"/>
      <c r="FE27" s="315"/>
    </row>
    <row r="28" spans="1:161" ht="12" x14ac:dyDescent="0.3">
      <c r="A28" s="441"/>
      <c r="B28" s="442"/>
      <c r="C28" s="442"/>
      <c r="D28" s="442"/>
      <c r="E28" s="442"/>
      <c r="F28" s="442"/>
      <c r="G28" s="442"/>
      <c r="H28" s="443"/>
      <c r="I28" s="418"/>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19"/>
      <c r="AQ28" s="419"/>
      <c r="AR28" s="419"/>
      <c r="AS28" s="419"/>
      <c r="AT28" s="419"/>
      <c r="AU28" s="419"/>
      <c r="AV28" s="419"/>
      <c r="AW28" s="419"/>
      <c r="AX28" s="419"/>
      <c r="AY28" s="419"/>
      <c r="AZ28" s="419"/>
      <c r="BA28" s="419"/>
      <c r="BB28" s="419"/>
      <c r="BC28" s="419"/>
      <c r="BD28" s="419"/>
      <c r="BE28" s="419"/>
      <c r="BF28" s="419"/>
      <c r="BG28" s="419"/>
      <c r="BH28" s="419"/>
      <c r="BI28" s="419"/>
      <c r="BJ28" s="419"/>
      <c r="BK28" s="419"/>
      <c r="BL28" s="419"/>
      <c r="BM28" s="419"/>
      <c r="BN28" s="419"/>
      <c r="BO28" s="419"/>
      <c r="BP28" s="419"/>
      <c r="BQ28" s="419"/>
      <c r="BR28" s="419"/>
      <c r="BS28" s="419"/>
      <c r="BT28" s="419"/>
      <c r="BU28" s="419"/>
      <c r="BV28" s="419"/>
      <c r="BW28" s="419"/>
      <c r="BX28" s="419"/>
      <c r="BY28" s="419"/>
      <c r="BZ28" s="419"/>
      <c r="CA28" s="419"/>
      <c r="CB28" s="419"/>
      <c r="CC28" s="419"/>
      <c r="CD28" s="419"/>
      <c r="CE28" s="419"/>
      <c r="CF28" s="419"/>
      <c r="CG28" s="419"/>
      <c r="CH28" s="419"/>
      <c r="CI28" s="419"/>
      <c r="CJ28" s="419"/>
      <c r="CK28" s="419"/>
      <c r="CL28" s="419"/>
      <c r="CM28" s="419"/>
      <c r="CN28" s="268"/>
      <c r="CO28" s="268"/>
      <c r="CP28" s="268"/>
      <c r="CQ28" s="268"/>
      <c r="CR28" s="268"/>
      <c r="CS28" s="268"/>
      <c r="CT28" s="268"/>
      <c r="CU28" s="268"/>
      <c r="CV28" s="291" t="s">
        <v>577</v>
      </c>
      <c r="CW28" s="292"/>
      <c r="CX28" s="292"/>
      <c r="CY28" s="292"/>
      <c r="CZ28" s="292"/>
      <c r="DA28" s="292"/>
      <c r="DB28" s="292"/>
      <c r="DC28" s="292"/>
      <c r="DD28" s="292"/>
      <c r="DE28" s="292"/>
      <c r="DF28" s="314"/>
      <c r="DG28" s="315"/>
      <c r="DH28" s="315"/>
      <c r="DI28" s="315"/>
      <c r="DJ28" s="315"/>
      <c r="DK28" s="315"/>
      <c r="DL28" s="315"/>
      <c r="DM28" s="315"/>
      <c r="DN28" s="315"/>
      <c r="DO28" s="315"/>
      <c r="DP28" s="315"/>
      <c r="DQ28" s="315"/>
      <c r="DR28" s="315"/>
      <c r="DS28" s="314"/>
      <c r="DT28" s="315"/>
      <c r="DU28" s="315"/>
      <c r="DV28" s="315"/>
      <c r="DW28" s="315"/>
      <c r="DX28" s="315"/>
      <c r="DY28" s="315"/>
      <c r="DZ28" s="315"/>
      <c r="EA28" s="315"/>
      <c r="EB28" s="315"/>
      <c r="EC28" s="315"/>
      <c r="ED28" s="315"/>
      <c r="EE28" s="315"/>
      <c r="EF28" s="314"/>
      <c r="EG28" s="315"/>
      <c r="EH28" s="315"/>
      <c r="EI28" s="315"/>
      <c r="EJ28" s="315"/>
      <c r="EK28" s="315"/>
      <c r="EL28" s="315"/>
      <c r="EM28" s="315"/>
      <c r="EN28" s="315"/>
      <c r="EO28" s="315"/>
      <c r="EP28" s="315"/>
      <c r="EQ28" s="315"/>
      <c r="ER28" s="315"/>
      <c r="ES28" s="314"/>
      <c r="ET28" s="315"/>
      <c r="EU28" s="315"/>
      <c r="EV28" s="315"/>
      <c r="EW28" s="315"/>
      <c r="EX28" s="315"/>
      <c r="EY28" s="315"/>
      <c r="EZ28" s="315"/>
      <c r="FA28" s="315"/>
      <c r="FB28" s="315"/>
      <c r="FC28" s="315"/>
      <c r="FD28" s="315"/>
      <c r="FE28" s="315"/>
    </row>
    <row r="29" spans="1:161" ht="14.5" x14ac:dyDescent="0.35">
      <c r="A29" s="444"/>
      <c r="B29" s="445"/>
      <c r="C29" s="445"/>
      <c r="D29" s="445"/>
      <c r="E29" s="445"/>
      <c r="F29" s="445"/>
      <c r="G29" s="445"/>
      <c r="H29" s="446"/>
      <c r="I29" s="421"/>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22"/>
      <c r="BH29" s="422"/>
      <c r="BI29" s="422"/>
      <c r="BJ29" s="422"/>
      <c r="BK29" s="422"/>
      <c r="BL29" s="422"/>
      <c r="BM29" s="422"/>
      <c r="BN29" s="422"/>
      <c r="BO29" s="422"/>
      <c r="BP29" s="422"/>
      <c r="BQ29" s="422"/>
      <c r="BR29" s="422"/>
      <c r="BS29" s="422"/>
      <c r="BT29" s="422"/>
      <c r="BU29" s="422"/>
      <c r="BV29" s="422"/>
      <c r="BW29" s="422"/>
      <c r="BX29" s="422"/>
      <c r="BY29" s="422"/>
      <c r="BZ29" s="422"/>
      <c r="CA29" s="422"/>
      <c r="CB29" s="422"/>
      <c r="CC29" s="422"/>
      <c r="CD29" s="422"/>
      <c r="CE29" s="422"/>
      <c r="CF29" s="422"/>
      <c r="CG29" s="422"/>
      <c r="CH29" s="422"/>
      <c r="CI29" s="422"/>
      <c r="CJ29" s="422"/>
      <c r="CK29" s="422"/>
      <c r="CL29" s="422"/>
      <c r="CM29" s="422"/>
      <c r="CN29" s="268"/>
      <c r="CO29" s="268"/>
      <c r="CP29" s="268"/>
      <c r="CQ29" s="268"/>
      <c r="CR29" s="268"/>
      <c r="CS29" s="268"/>
      <c r="CT29" s="268"/>
      <c r="CU29" s="268"/>
      <c r="CV29" s="291" t="s">
        <v>578</v>
      </c>
      <c r="CW29" s="292"/>
      <c r="CX29" s="292"/>
      <c r="CY29" s="292"/>
      <c r="CZ29" s="292"/>
      <c r="DA29" s="292"/>
      <c r="DB29" s="292"/>
      <c r="DC29" s="292"/>
      <c r="DD29" s="292"/>
      <c r="DE29" s="292"/>
      <c r="DF29" s="314"/>
      <c r="DG29" s="315"/>
      <c r="DH29" s="315"/>
      <c r="DI29" s="315"/>
      <c r="DJ29" s="315"/>
      <c r="DK29" s="315"/>
      <c r="DL29" s="315"/>
      <c r="DM29" s="315"/>
      <c r="DN29" s="315"/>
      <c r="DO29" s="315"/>
      <c r="DP29" s="315"/>
      <c r="DQ29" s="315"/>
      <c r="DR29" s="315"/>
      <c r="DS29" s="314"/>
      <c r="DT29" s="315"/>
      <c r="DU29" s="315"/>
      <c r="DV29" s="315"/>
      <c r="DW29" s="315"/>
      <c r="DX29" s="315"/>
      <c r="DY29" s="315"/>
      <c r="DZ29" s="315"/>
      <c r="EA29" s="315"/>
      <c r="EB29" s="315"/>
      <c r="EC29" s="315"/>
      <c r="ED29" s="315"/>
      <c r="EE29" s="315"/>
      <c r="EF29" s="314"/>
      <c r="EG29" s="315"/>
      <c r="EH29" s="315"/>
      <c r="EI29" s="315"/>
      <c r="EJ29" s="315"/>
      <c r="EK29" s="315"/>
      <c r="EL29" s="315"/>
      <c r="EM29" s="315"/>
      <c r="EN29" s="315"/>
      <c r="EO29" s="315"/>
      <c r="EP29" s="315"/>
      <c r="EQ29" s="315"/>
      <c r="ER29" s="315"/>
      <c r="ES29" s="314"/>
      <c r="ET29" s="315"/>
      <c r="EU29" s="315"/>
      <c r="EV29" s="315"/>
      <c r="EW29" s="315"/>
      <c r="EX29" s="315"/>
      <c r="EY29" s="315"/>
      <c r="EZ29" s="315"/>
      <c r="FA29" s="315"/>
      <c r="FB29" s="315"/>
      <c r="FC29" s="315"/>
      <c r="FD29" s="315"/>
      <c r="FE29" s="315"/>
    </row>
    <row r="30" spans="1:161" ht="38.25" customHeight="1" x14ac:dyDescent="0.3">
      <c r="A30" s="423" t="s">
        <v>341</v>
      </c>
      <c r="B30" s="424"/>
      <c r="C30" s="424"/>
      <c r="D30" s="424"/>
      <c r="E30" s="424"/>
      <c r="F30" s="424"/>
      <c r="G30" s="424"/>
      <c r="H30" s="425"/>
      <c r="I30" s="416" t="s">
        <v>579</v>
      </c>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7"/>
      <c r="AY30" s="417"/>
      <c r="AZ30" s="417"/>
      <c r="BA30" s="417"/>
      <c r="BB30" s="417"/>
      <c r="BC30" s="417"/>
      <c r="BD30" s="417"/>
      <c r="BE30" s="417"/>
      <c r="BF30" s="417"/>
      <c r="BG30" s="417"/>
      <c r="BH30" s="417"/>
      <c r="BI30" s="417"/>
      <c r="BJ30" s="417"/>
      <c r="BK30" s="417"/>
      <c r="BL30" s="417"/>
      <c r="BM30" s="417"/>
      <c r="BN30" s="417"/>
      <c r="BO30" s="417"/>
      <c r="BP30" s="417"/>
      <c r="BQ30" s="417"/>
      <c r="BR30" s="417"/>
      <c r="BS30" s="417"/>
      <c r="BT30" s="417"/>
      <c r="BU30" s="417"/>
      <c r="BV30" s="417"/>
      <c r="BW30" s="417"/>
      <c r="BX30" s="417"/>
      <c r="BY30" s="417"/>
      <c r="BZ30" s="417"/>
      <c r="CA30" s="417"/>
      <c r="CB30" s="417"/>
      <c r="CC30" s="417"/>
      <c r="CD30" s="417"/>
      <c r="CE30" s="417"/>
      <c r="CF30" s="417"/>
      <c r="CG30" s="417"/>
      <c r="CH30" s="417"/>
      <c r="CI30" s="417"/>
      <c r="CJ30" s="417"/>
      <c r="CK30" s="417"/>
      <c r="CL30" s="417"/>
      <c r="CM30" s="417"/>
      <c r="CN30" s="268" t="s">
        <v>580</v>
      </c>
      <c r="CO30" s="268"/>
      <c r="CP30" s="268"/>
      <c r="CQ30" s="268"/>
      <c r="CR30" s="268"/>
      <c r="CS30" s="268"/>
      <c r="CT30" s="268"/>
      <c r="CU30" s="268"/>
      <c r="CV30" s="268" t="s">
        <v>127</v>
      </c>
      <c r="CW30" s="268"/>
      <c r="CX30" s="268"/>
      <c r="CY30" s="268"/>
      <c r="CZ30" s="268"/>
      <c r="DA30" s="268"/>
      <c r="DB30" s="268"/>
      <c r="DC30" s="268"/>
      <c r="DD30" s="268"/>
      <c r="DE30" s="268"/>
      <c r="DF30" s="314"/>
      <c r="DG30" s="315"/>
      <c r="DH30" s="315"/>
      <c r="DI30" s="315"/>
      <c r="DJ30" s="315"/>
      <c r="DK30" s="315"/>
      <c r="DL30" s="315"/>
      <c r="DM30" s="315"/>
      <c r="DN30" s="315"/>
      <c r="DO30" s="315"/>
      <c r="DP30" s="315"/>
      <c r="DQ30" s="315"/>
      <c r="DR30" s="315"/>
      <c r="DS30" s="314"/>
      <c r="DT30" s="315"/>
      <c r="DU30" s="315"/>
      <c r="DV30" s="315"/>
      <c r="DW30" s="315"/>
      <c r="DX30" s="315"/>
      <c r="DY30" s="315"/>
      <c r="DZ30" s="315"/>
      <c r="EA30" s="315"/>
      <c r="EB30" s="315"/>
      <c r="EC30" s="315"/>
      <c r="ED30" s="315"/>
      <c r="EE30" s="315"/>
      <c r="EF30" s="314"/>
      <c r="EG30" s="315"/>
      <c r="EH30" s="315"/>
      <c r="EI30" s="315"/>
      <c r="EJ30" s="315"/>
      <c r="EK30" s="315"/>
      <c r="EL30" s="315"/>
      <c r="EM30" s="315"/>
      <c r="EN30" s="315"/>
      <c r="EO30" s="315"/>
      <c r="EP30" s="315"/>
      <c r="EQ30" s="315"/>
      <c r="ER30" s="315"/>
      <c r="ES30" s="314"/>
      <c r="ET30" s="315"/>
      <c r="EU30" s="315"/>
      <c r="EV30" s="315"/>
      <c r="EW30" s="315"/>
      <c r="EX30" s="315"/>
      <c r="EY30" s="315"/>
      <c r="EZ30" s="315"/>
      <c r="FA30" s="315"/>
      <c r="FB30" s="315"/>
      <c r="FC30" s="315"/>
      <c r="FD30" s="315"/>
      <c r="FE30" s="315"/>
    </row>
    <row r="31" spans="1:161" s="228" customFormat="1" ht="14.25" customHeight="1" x14ac:dyDescent="0.3">
      <c r="A31" s="438"/>
      <c r="B31" s="439"/>
      <c r="C31" s="439"/>
      <c r="D31" s="439"/>
      <c r="E31" s="439"/>
      <c r="F31" s="439"/>
      <c r="G31" s="439"/>
      <c r="H31" s="440"/>
      <c r="I31" s="414" t="s">
        <v>311</v>
      </c>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15"/>
      <c r="AY31" s="415"/>
      <c r="AZ31" s="415"/>
      <c r="BA31" s="415"/>
      <c r="BB31" s="415"/>
      <c r="BC31" s="415"/>
      <c r="BD31" s="415"/>
      <c r="BE31" s="415"/>
      <c r="BF31" s="415"/>
      <c r="BG31" s="415"/>
      <c r="BH31" s="415"/>
      <c r="BI31" s="415"/>
      <c r="BJ31" s="415"/>
      <c r="BK31" s="415"/>
      <c r="BL31" s="415"/>
      <c r="BM31" s="415"/>
      <c r="BN31" s="415"/>
      <c r="BO31" s="415"/>
      <c r="BP31" s="415"/>
      <c r="BQ31" s="415"/>
      <c r="BR31" s="415"/>
      <c r="BS31" s="415"/>
      <c r="BT31" s="415"/>
      <c r="BU31" s="415"/>
      <c r="BV31" s="415"/>
      <c r="BW31" s="415"/>
      <c r="BX31" s="415"/>
      <c r="BY31" s="415"/>
      <c r="BZ31" s="415"/>
      <c r="CA31" s="415"/>
      <c r="CB31" s="415"/>
      <c r="CC31" s="415"/>
      <c r="CD31" s="415"/>
      <c r="CE31" s="415"/>
      <c r="CF31" s="415"/>
      <c r="CG31" s="415"/>
      <c r="CH31" s="415"/>
      <c r="CI31" s="415"/>
      <c r="CJ31" s="415"/>
      <c r="CK31" s="415"/>
      <c r="CL31" s="415"/>
      <c r="CM31" s="415"/>
      <c r="CN31" s="268" t="s">
        <v>581</v>
      </c>
      <c r="CO31" s="268"/>
      <c r="CP31" s="268"/>
      <c r="CQ31" s="268"/>
      <c r="CR31" s="268"/>
      <c r="CS31" s="268"/>
      <c r="CT31" s="268"/>
      <c r="CU31" s="268"/>
      <c r="CV31" s="268"/>
      <c r="CW31" s="268"/>
      <c r="CX31" s="268"/>
      <c r="CY31" s="268"/>
      <c r="CZ31" s="268"/>
      <c r="DA31" s="268"/>
      <c r="DB31" s="268"/>
      <c r="DC31" s="268"/>
      <c r="DD31" s="268"/>
      <c r="DE31" s="268"/>
      <c r="DF31" s="314"/>
      <c r="DG31" s="315"/>
      <c r="DH31" s="315"/>
      <c r="DI31" s="315"/>
      <c r="DJ31" s="315"/>
      <c r="DK31" s="315"/>
      <c r="DL31" s="315"/>
      <c r="DM31" s="315"/>
      <c r="DN31" s="315"/>
      <c r="DO31" s="315"/>
      <c r="DP31" s="315"/>
      <c r="DQ31" s="315"/>
      <c r="DR31" s="315"/>
      <c r="DS31" s="271"/>
      <c r="DT31" s="420"/>
      <c r="DU31" s="420"/>
      <c r="DV31" s="420"/>
      <c r="DW31" s="420"/>
      <c r="DX31" s="420"/>
      <c r="DY31" s="420"/>
      <c r="DZ31" s="420"/>
      <c r="EA31" s="420"/>
      <c r="EB31" s="420"/>
      <c r="EC31" s="420"/>
      <c r="ED31" s="420"/>
      <c r="EE31" s="420"/>
      <c r="EF31" s="271"/>
      <c r="EG31" s="420"/>
      <c r="EH31" s="420"/>
      <c r="EI31" s="420"/>
      <c r="EJ31" s="420"/>
      <c r="EK31" s="420"/>
      <c r="EL31" s="420"/>
      <c r="EM31" s="420"/>
      <c r="EN31" s="420"/>
      <c r="EO31" s="420"/>
      <c r="EP31" s="420"/>
      <c r="EQ31" s="420"/>
      <c r="ER31" s="420"/>
      <c r="ES31" s="314"/>
      <c r="ET31" s="315"/>
      <c r="EU31" s="315"/>
      <c r="EV31" s="315"/>
      <c r="EW31" s="315"/>
      <c r="EX31" s="315"/>
      <c r="EY31" s="315"/>
      <c r="EZ31" s="315"/>
      <c r="FA31" s="315"/>
      <c r="FB31" s="315"/>
      <c r="FC31" s="315"/>
      <c r="FD31" s="315"/>
      <c r="FE31" s="315"/>
    </row>
    <row r="32" spans="1:161" s="228" customFormat="1" ht="14.25" customHeight="1" x14ac:dyDescent="0.3">
      <c r="A32" s="441"/>
      <c r="B32" s="442"/>
      <c r="C32" s="442"/>
      <c r="D32" s="442"/>
      <c r="E32" s="442"/>
      <c r="F32" s="442"/>
      <c r="G32" s="442"/>
      <c r="H32" s="443"/>
      <c r="I32" s="418"/>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9"/>
      <c r="AP32" s="419"/>
      <c r="AQ32" s="419"/>
      <c r="AR32" s="419"/>
      <c r="AS32" s="419"/>
      <c r="AT32" s="419"/>
      <c r="AU32" s="419"/>
      <c r="AV32" s="419"/>
      <c r="AW32" s="419"/>
      <c r="AX32" s="419"/>
      <c r="AY32" s="419"/>
      <c r="AZ32" s="419"/>
      <c r="BA32" s="419"/>
      <c r="BB32" s="419"/>
      <c r="BC32" s="419"/>
      <c r="BD32" s="419"/>
      <c r="BE32" s="419"/>
      <c r="BF32" s="419"/>
      <c r="BG32" s="419"/>
      <c r="BH32" s="419"/>
      <c r="BI32" s="419"/>
      <c r="BJ32" s="419"/>
      <c r="BK32" s="419"/>
      <c r="BL32" s="419"/>
      <c r="BM32" s="419"/>
      <c r="BN32" s="419"/>
      <c r="BO32" s="419"/>
      <c r="BP32" s="419"/>
      <c r="BQ32" s="419"/>
      <c r="BR32" s="419"/>
      <c r="BS32" s="419"/>
      <c r="BT32" s="419"/>
      <c r="BU32" s="419"/>
      <c r="BV32" s="419"/>
      <c r="BW32" s="419"/>
      <c r="BX32" s="419"/>
      <c r="BY32" s="419"/>
      <c r="BZ32" s="419"/>
      <c r="CA32" s="419"/>
      <c r="CB32" s="419"/>
      <c r="CC32" s="419"/>
      <c r="CD32" s="419"/>
      <c r="CE32" s="419"/>
      <c r="CF32" s="419"/>
      <c r="CG32" s="419"/>
      <c r="CH32" s="419"/>
      <c r="CI32" s="419"/>
      <c r="CJ32" s="419"/>
      <c r="CK32" s="419"/>
      <c r="CL32" s="419"/>
      <c r="CM32" s="419"/>
      <c r="CN32" s="268"/>
      <c r="CO32" s="268"/>
      <c r="CP32" s="268"/>
      <c r="CQ32" s="268"/>
      <c r="CR32" s="268"/>
      <c r="CS32" s="268"/>
      <c r="CT32" s="268"/>
      <c r="CU32" s="268"/>
      <c r="CV32" s="291" t="s">
        <v>576</v>
      </c>
      <c r="CW32" s="292"/>
      <c r="CX32" s="292"/>
      <c r="CY32" s="292"/>
      <c r="CZ32" s="292"/>
      <c r="DA32" s="292"/>
      <c r="DB32" s="292"/>
      <c r="DC32" s="292"/>
      <c r="DD32" s="292"/>
      <c r="DE32" s="292"/>
      <c r="DF32" s="314">
        <f>DF11</f>
        <v>9954975.370000001</v>
      </c>
      <c r="DG32" s="315"/>
      <c r="DH32" s="315"/>
      <c r="DI32" s="315"/>
      <c r="DJ32" s="315"/>
      <c r="DK32" s="315"/>
      <c r="DL32" s="315"/>
      <c r="DM32" s="315"/>
      <c r="DN32" s="315"/>
      <c r="DO32" s="315"/>
      <c r="DP32" s="315"/>
      <c r="DQ32" s="315"/>
      <c r="DR32" s="315"/>
      <c r="DS32" s="271"/>
      <c r="DT32" s="420"/>
      <c r="DU32" s="420"/>
      <c r="DV32" s="420"/>
      <c r="DW32" s="420"/>
      <c r="DX32" s="420"/>
      <c r="DY32" s="420"/>
      <c r="DZ32" s="420"/>
      <c r="EA32" s="420"/>
      <c r="EB32" s="420"/>
      <c r="EC32" s="420"/>
      <c r="ED32" s="420"/>
      <c r="EE32" s="420"/>
      <c r="EF32" s="271"/>
      <c r="EG32" s="420"/>
      <c r="EH32" s="420"/>
      <c r="EI32" s="420"/>
      <c r="EJ32" s="420"/>
      <c r="EK32" s="420"/>
      <c r="EL32" s="420"/>
      <c r="EM32" s="420"/>
      <c r="EN32" s="420"/>
      <c r="EO32" s="420"/>
      <c r="EP32" s="420"/>
      <c r="EQ32" s="420"/>
      <c r="ER32" s="420"/>
      <c r="ES32" s="314"/>
      <c r="ET32" s="315"/>
      <c r="EU32" s="315"/>
      <c r="EV32" s="315"/>
      <c r="EW32" s="315"/>
      <c r="EX32" s="315"/>
      <c r="EY32" s="315"/>
      <c r="EZ32" s="315"/>
      <c r="FA32" s="315"/>
      <c r="FB32" s="315"/>
      <c r="FC32" s="315"/>
      <c r="FD32" s="315"/>
      <c r="FE32" s="315"/>
    </row>
    <row r="33" spans="1:161" s="228" customFormat="1" ht="14.25" customHeight="1" x14ac:dyDescent="0.3">
      <c r="A33" s="441"/>
      <c r="B33" s="442"/>
      <c r="C33" s="442"/>
      <c r="D33" s="442"/>
      <c r="E33" s="442"/>
      <c r="F33" s="442"/>
      <c r="G33" s="442"/>
      <c r="H33" s="443"/>
      <c r="I33" s="418"/>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c r="AO33" s="419"/>
      <c r="AP33" s="419"/>
      <c r="AQ33" s="419"/>
      <c r="AR33" s="419"/>
      <c r="AS33" s="419"/>
      <c r="AT33" s="419"/>
      <c r="AU33" s="419"/>
      <c r="AV33" s="419"/>
      <c r="AW33" s="419"/>
      <c r="AX33" s="419"/>
      <c r="AY33" s="419"/>
      <c r="AZ33" s="419"/>
      <c r="BA33" s="419"/>
      <c r="BB33" s="419"/>
      <c r="BC33" s="419"/>
      <c r="BD33" s="419"/>
      <c r="BE33" s="419"/>
      <c r="BF33" s="419"/>
      <c r="BG33" s="419"/>
      <c r="BH33" s="419"/>
      <c r="BI33" s="419"/>
      <c r="BJ33" s="419"/>
      <c r="BK33" s="419"/>
      <c r="BL33" s="419"/>
      <c r="BM33" s="419"/>
      <c r="BN33" s="419"/>
      <c r="BO33" s="419"/>
      <c r="BP33" s="419"/>
      <c r="BQ33" s="419"/>
      <c r="BR33" s="419"/>
      <c r="BS33" s="419"/>
      <c r="BT33" s="419"/>
      <c r="BU33" s="419"/>
      <c r="BV33" s="419"/>
      <c r="BW33" s="419"/>
      <c r="BX33" s="419"/>
      <c r="BY33" s="419"/>
      <c r="BZ33" s="419"/>
      <c r="CA33" s="419"/>
      <c r="CB33" s="419"/>
      <c r="CC33" s="419"/>
      <c r="CD33" s="419"/>
      <c r="CE33" s="419"/>
      <c r="CF33" s="419"/>
      <c r="CG33" s="419"/>
      <c r="CH33" s="419"/>
      <c r="CI33" s="419"/>
      <c r="CJ33" s="419"/>
      <c r="CK33" s="419"/>
      <c r="CL33" s="419"/>
      <c r="CM33" s="419"/>
      <c r="CN33" s="268"/>
      <c r="CO33" s="268"/>
      <c r="CP33" s="268"/>
      <c r="CQ33" s="268"/>
      <c r="CR33" s="268"/>
      <c r="CS33" s="268"/>
      <c r="CT33" s="268"/>
      <c r="CU33" s="268"/>
      <c r="CV33" s="291" t="s">
        <v>577</v>
      </c>
      <c r="CW33" s="292"/>
      <c r="CX33" s="292"/>
      <c r="CY33" s="292"/>
      <c r="CZ33" s="292"/>
      <c r="DA33" s="292"/>
      <c r="DB33" s="292"/>
      <c r="DC33" s="292"/>
      <c r="DD33" s="292"/>
      <c r="DE33" s="292"/>
      <c r="DF33" s="314"/>
      <c r="DG33" s="315"/>
      <c r="DH33" s="315"/>
      <c r="DI33" s="315"/>
      <c r="DJ33" s="315"/>
      <c r="DK33" s="315"/>
      <c r="DL33" s="315"/>
      <c r="DM33" s="315"/>
      <c r="DN33" s="315"/>
      <c r="DO33" s="315"/>
      <c r="DP33" s="315"/>
      <c r="DQ33" s="315"/>
      <c r="DR33" s="315"/>
      <c r="DS33" s="271">
        <f>DS11</f>
        <v>9128027</v>
      </c>
      <c r="DT33" s="420"/>
      <c r="DU33" s="420"/>
      <c r="DV33" s="420"/>
      <c r="DW33" s="420"/>
      <c r="DX33" s="420"/>
      <c r="DY33" s="420"/>
      <c r="DZ33" s="420"/>
      <c r="EA33" s="420"/>
      <c r="EB33" s="420"/>
      <c r="EC33" s="420"/>
      <c r="ED33" s="420"/>
      <c r="EE33" s="420"/>
      <c r="EF33" s="271"/>
      <c r="EG33" s="420"/>
      <c r="EH33" s="420"/>
      <c r="EI33" s="420"/>
      <c r="EJ33" s="420"/>
      <c r="EK33" s="420"/>
      <c r="EL33" s="420"/>
      <c r="EM33" s="420"/>
      <c r="EN33" s="420"/>
      <c r="EO33" s="420"/>
      <c r="EP33" s="420"/>
      <c r="EQ33" s="420"/>
      <c r="ER33" s="420"/>
      <c r="ES33" s="314"/>
      <c r="ET33" s="315"/>
      <c r="EU33" s="315"/>
      <c r="EV33" s="315"/>
      <c r="EW33" s="315"/>
      <c r="EX33" s="315"/>
      <c r="EY33" s="315"/>
      <c r="EZ33" s="315"/>
      <c r="FA33" s="315"/>
      <c r="FB33" s="315"/>
      <c r="FC33" s="315"/>
      <c r="FD33" s="315"/>
      <c r="FE33" s="315"/>
    </row>
    <row r="34" spans="1:161" s="228" customFormat="1" ht="14.25" customHeight="1" x14ac:dyDescent="0.35">
      <c r="A34" s="444"/>
      <c r="B34" s="445"/>
      <c r="C34" s="445"/>
      <c r="D34" s="445"/>
      <c r="E34" s="445"/>
      <c r="F34" s="445"/>
      <c r="G34" s="445"/>
      <c r="H34" s="446"/>
      <c r="I34" s="421"/>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22"/>
      <c r="AQ34" s="422"/>
      <c r="AR34" s="422"/>
      <c r="AS34" s="422"/>
      <c r="AT34" s="422"/>
      <c r="AU34" s="422"/>
      <c r="AV34" s="422"/>
      <c r="AW34" s="422"/>
      <c r="AX34" s="422"/>
      <c r="AY34" s="422"/>
      <c r="AZ34" s="422"/>
      <c r="BA34" s="422"/>
      <c r="BB34" s="422"/>
      <c r="BC34" s="422"/>
      <c r="BD34" s="422"/>
      <c r="BE34" s="422"/>
      <c r="BF34" s="422"/>
      <c r="BG34" s="422"/>
      <c r="BH34" s="422"/>
      <c r="BI34" s="422"/>
      <c r="BJ34" s="422"/>
      <c r="BK34" s="422"/>
      <c r="BL34" s="422"/>
      <c r="BM34" s="422"/>
      <c r="BN34" s="422"/>
      <c r="BO34" s="422"/>
      <c r="BP34" s="422"/>
      <c r="BQ34" s="422"/>
      <c r="BR34" s="422"/>
      <c r="BS34" s="422"/>
      <c r="BT34" s="422"/>
      <c r="BU34" s="422"/>
      <c r="BV34" s="422"/>
      <c r="BW34" s="422"/>
      <c r="BX34" s="422"/>
      <c r="BY34" s="422"/>
      <c r="BZ34" s="422"/>
      <c r="CA34" s="422"/>
      <c r="CB34" s="422"/>
      <c r="CC34" s="422"/>
      <c r="CD34" s="422"/>
      <c r="CE34" s="422"/>
      <c r="CF34" s="422"/>
      <c r="CG34" s="422"/>
      <c r="CH34" s="422"/>
      <c r="CI34" s="422"/>
      <c r="CJ34" s="422"/>
      <c r="CK34" s="422"/>
      <c r="CL34" s="422"/>
      <c r="CM34" s="422"/>
      <c r="CN34" s="268"/>
      <c r="CO34" s="268"/>
      <c r="CP34" s="268"/>
      <c r="CQ34" s="268"/>
      <c r="CR34" s="268"/>
      <c r="CS34" s="268"/>
      <c r="CT34" s="268"/>
      <c r="CU34" s="268"/>
      <c r="CV34" s="291" t="s">
        <v>578</v>
      </c>
      <c r="CW34" s="292"/>
      <c r="CX34" s="292"/>
      <c r="CY34" s="292"/>
      <c r="CZ34" s="292"/>
      <c r="DA34" s="292"/>
      <c r="DB34" s="292"/>
      <c r="DC34" s="292"/>
      <c r="DD34" s="292"/>
      <c r="DE34" s="292"/>
      <c r="DF34" s="314"/>
      <c r="DG34" s="315"/>
      <c r="DH34" s="315"/>
      <c r="DI34" s="315"/>
      <c r="DJ34" s="315"/>
      <c r="DK34" s="315"/>
      <c r="DL34" s="315"/>
      <c r="DM34" s="315"/>
      <c r="DN34" s="315"/>
      <c r="DO34" s="315"/>
      <c r="DP34" s="315"/>
      <c r="DQ34" s="315"/>
      <c r="DR34" s="315"/>
      <c r="DS34" s="271"/>
      <c r="DT34" s="420"/>
      <c r="DU34" s="420"/>
      <c r="DV34" s="420"/>
      <c r="DW34" s="420"/>
      <c r="DX34" s="420"/>
      <c r="DY34" s="420"/>
      <c r="DZ34" s="420"/>
      <c r="EA34" s="420"/>
      <c r="EB34" s="420"/>
      <c r="EC34" s="420"/>
      <c r="ED34" s="420"/>
      <c r="EE34" s="420"/>
      <c r="EF34" s="271">
        <f>EF11</f>
        <v>9128027</v>
      </c>
      <c r="EG34" s="420"/>
      <c r="EH34" s="420"/>
      <c r="EI34" s="420"/>
      <c r="EJ34" s="420"/>
      <c r="EK34" s="420"/>
      <c r="EL34" s="420"/>
      <c r="EM34" s="420"/>
      <c r="EN34" s="420"/>
      <c r="EO34" s="420"/>
      <c r="EP34" s="420"/>
      <c r="EQ34" s="420"/>
      <c r="ER34" s="420"/>
      <c r="ES34" s="314"/>
      <c r="ET34" s="315"/>
      <c r="EU34" s="315"/>
      <c r="EV34" s="315"/>
      <c r="EW34" s="315"/>
      <c r="EX34" s="315"/>
      <c r="EY34" s="315"/>
      <c r="EZ34" s="315"/>
      <c r="FA34" s="315"/>
      <c r="FB34" s="315"/>
      <c r="FC34" s="315"/>
      <c r="FD34" s="315"/>
      <c r="FE34" s="315"/>
    </row>
    <row r="35" spans="1:161" ht="11.25" customHeight="1" x14ac:dyDescent="0.25"/>
    <row r="36" spans="1:161" ht="12" customHeight="1" x14ac:dyDescent="0.25">
      <c r="I36" s="182" t="s">
        <v>312</v>
      </c>
    </row>
    <row r="37" spans="1:161" ht="12" customHeight="1" x14ac:dyDescent="0.25">
      <c r="I37" s="182" t="s">
        <v>582</v>
      </c>
      <c r="AQ37" s="411" t="s">
        <v>583</v>
      </c>
      <c r="AR37" s="412"/>
      <c r="AS37" s="412"/>
      <c r="AT37" s="412"/>
      <c r="AU37" s="412"/>
      <c r="AV37" s="412"/>
      <c r="AW37" s="412"/>
      <c r="AX37" s="412"/>
      <c r="AY37" s="412"/>
      <c r="AZ37" s="412"/>
      <c r="BA37" s="412"/>
      <c r="BB37" s="412"/>
      <c r="BC37" s="412"/>
      <c r="BD37" s="412"/>
      <c r="BE37" s="412"/>
      <c r="BF37" s="412"/>
      <c r="BG37" s="412"/>
      <c r="BH37" s="412"/>
      <c r="BI37" s="191"/>
      <c r="BJ37" s="191"/>
      <c r="BK37" s="413"/>
      <c r="BL37" s="412"/>
      <c r="BM37" s="412"/>
      <c r="BN37" s="412"/>
      <c r="BO37" s="412"/>
      <c r="BP37" s="412"/>
      <c r="BQ37" s="412"/>
      <c r="BR37" s="412"/>
      <c r="BS37" s="412"/>
      <c r="BT37" s="412"/>
      <c r="BU37" s="412"/>
      <c r="BV37" s="412"/>
      <c r="BW37" s="191"/>
      <c r="BX37" s="191"/>
      <c r="BY37" s="411" t="s">
        <v>603</v>
      </c>
      <c r="BZ37" s="412"/>
      <c r="CA37" s="412"/>
      <c r="CB37" s="412"/>
      <c r="CC37" s="412"/>
      <c r="CD37" s="412"/>
      <c r="CE37" s="412"/>
      <c r="CF37" s="412"/>
      <c r="CG37" s="412"/>
      <c r="CH37" s="412"/>
      <c r="CI37" s="412"/>
      <c r="CJ37" s="412"/>
      <c r="CK37" s="412"/>
      <c r="CL37" s="412"/>
      <c r="CM37" s="412"/>
      <c r="CN37" s="412"/>
      <c r="CO37" s="412"/>
      <c r="CP37" s="412"/>
      <c r="CQ37" s="412"/>
      <c r="CR37" s="412"/>
    </row>
    <row r="38" spans="1:161" s="184" customFormat="1" ht="12" customHeight="1" x14ac:dyDescent="0.2">
      <c r="AQ38" s="402" t="s">
        <v>584</v>
      </c>
      <c r="AR38" s="402"/>
      <c r="AS38" s="402"/>
      <c r="AT38" s="402"/>
      <c r="AU38" s="402"/>
      <c r="AV38" s="402"/>
      <c r="AW38" s="402"/>
      <c r="AX38" s="402"/>
      <c r="AY38" s="402"/>
      <c r="AZ38" s="402"/>
      <c r="BA38" s="402"/>
      <c r="BB38" s="402"/>
      <c r="BC38" s="402"/>
      <c r="BD38" s="402"/>
      <c r="BE38" s="402"/>
      <c r="BF38" s="402"/>
      <c r="BG38" s="402"/>
      <c r="BH38" s="402"/>
      <c r="BK38" s="402" t="s">
        <v>316</v>
      </c>
      <c r="BL38" s="402"/>
      <c r="BM38" s="402"/>
      <c r="BN38" s="402"/>
      <c r="BO38" s="402"/>
      <c r="BP38" s="402"/>
      <c r="BQ38" s="402"/>
      <c r="BR38" s="402"/>
      <c r="BS38" s="402"/>
      <c r="BT38" s="402"/>
      <c r="BU38" s="402"/>
      <c r="BV38" s="402"/>
      <c r="BY38" s="402" t="s">
        <v>317</v>
      </c>
      <c r="BZ38" s="402"/>
      <c r="CA38" s="402"/>
      <c r="CB38" s="402"/>
      <c r="CC38" s="402"/>
      <c r="CD38" s="402"/>
      <c r="CE38" s="402"/>
      <c r="CF38" s="402"/>
      <c r="CG38" s="402"/>
      <c r="CH38" s="402"/>
      <c r="CI38" s="402"/>
      <c r="CJ38" s="402"/>
      <c r="CK38" s="402"/>
      <c r="CL38" s="402"/>
      <c r="CM38" s="402"/>
      <c r="CN38" s="402"/>
      <c r="CO38" s="402"/>
      <c r="CP38" s="402"/>
      <c r="CQ38" s="402"/>
      <c r="CR38" s="402"/>
    </row>
    <row r="39" spans="1:161" s="184" customFormat="1" ht="12" customHeight="1" x14ac:dyDescent="0.2">
      <c r="AQ39" s="192"/>
      <c r="AR39" s="192"/>
      <c r="AS39" s="192"/>
      <c r="AT39" s="192"/>
      <c r="AU39" s="192"/>
      <c r="AV39" s="192"/>
      <c r="AW39" s="192"/>
      <c r="AX39" s="192"/>
      <c r="AY39" s="192"/>
      <c r="AZ39" s="192"/>
      <c r="BA39" s="192"/>
      <c r="BB39" s="192"/>
      <c r="BC39" s="192"/>
      <c r="BD39" s="192"/>
      <c r="BE39" s="192"/>
      <c r="BF39" s="192"/>
      <c r="BG39" s="192"/>
      <c r="BH39" s="192"/>
      <c r="BK39" s="192"/>
      <c r="BL39" s="192"/>
      <c r="BM39" s="192"/>
      <c r="BN39" s="192"/>
      <c r="BO39" s="192"/>
      <c r="BP39" s="192"/>
      <c r="BQ39" s="192"/>
      <c r="BR39" s="192"/>
      <c r="BS39" s="192"/>
      <c r="BT39" s="192"/>
      <c r="BU39" s="192"/>
      <c r="BV39" s="192"/>
      <c r="BY39" s="192"/>
      <c r="BZ39" s="192"/>
      <c r="CA39" s="192"/>
      <c r="CB39" s="192"/>
      <c r="CC39" s="192"/>
      <c r="CD39" s="192"/>
      <c r="CE39" s="192"/>
      <c r="CF39" s="192"/>
      <c r="CG39" s="192"/>
      <c r="CH39" s="192"/>
      <c r="CI39" s="192"/>
      <c r="CJ39" s="192"/>
      <c r="CK39" s="192"/>
      <c r="CL39" s="192"/>
      <c r="CM39" s="192"/>
      <c r="CN39" s="192"/>
      <c r="CO39" s="192"/>
      <c r="CP39" s="192"/>
      <c r="CQ39" s="192"/>
      <c r="CR39" s="192"/>
    </row>
    <row r="40" spans="1:161" ht="12" customHeight="1" x14ac:dyDescent="0.25">
      <c r="I40" s="182" t="s">
        <v>585</v>
      </c>
      <c r="AM40" s="411" t="s">
        <v>586</v>
      </c>
      <c r="AN40" s="412"/>
      <c r="AO40" s="412"/>
      <c r="AP40" s="412"/>
      <c r="AQ40" s="412"/>
      <c r="AR40" s="412"/>
      <c r="AS40" s="412"/>
      <c r="AT40" s="412"/>
      <c r="AU40" s="412"/>
      <c r="AV40" s="412"/>
      <c r="AW40" s="412"/>
      <c r="AX40" s="412"/>
      <c r="AY40" s="412"/>
      <c r="AZ40" s="412"/>
      <c r="BA40" s="412"/>
      <c r="BB40" s="412"/>
      <c r="BC40" s="412"/>
      <c r="BD40" s="412"/>
      <c r="BE40" s="191"/>
      <c r="BF40" s="191"/>
      <c r="BG40" s="413" t="s">
        <v>604</v>
      </c>
      <c r="BH40" s="412"/>
      <c r="BI40" s="412"/>
      <c r="BJ40" s="412"/>
      <c r="BK40" s="412"/>
      <c r="BL40" s="412"/>
      <c r="BM40" s="412"/>
      <c r="BN40" s="412"/>
      <c r="BO40" s="412"/>
      <c r="BP40" s="412"/>
      <c r="BQ40" s="412"/>
      <c r="BR40" s="412"/>
      <c r="BS40" s="412"/>
      <c r="BT40" s="412"/>
      <c r="BU40" s="412"/>
      <c r="BV40" s="412"/>
      <c r="BW40" s="412"/>
      <c r="BX40" s="412"/>
      <c r="BY40" s="191"/>
      <c r="BZ40" s="191"/>
      <c r="CA40" s="409" t="s">
        <v>605</v>
      </c>
      <c r="CB40" s="410"/>
      <c r="CC40" s="410"/>
      <c r="CD40" s="410"/>
      <c r="CE40" s="410"/>
      <c r="CF40" s="410"/>
      <c r="CG40" s="410"/>
      <c r="CH40" s="410"/>
      <c r="CI40" s="410"/>
      <c r="CJ40" s="410"/>
      <c r="CK40" s="410"/>
      <c r="CL40" s="410"/>
      <c r="CM40" s="410"/>
      <c r="CN40" s="410"/>
      <c r="CO40" s="410"/>
      <c r="CP40" s="410"/>
      <c r="CQ40" s="410"/>
      <c r="CR40" s="410"/>
    </row>
    <row r="41" spans="1:161" s="184" customFormat="1" ht="12" customHeight="1" x14ac:dyDescent="0.2">
      <c r="AM41" s="402" t="s">
        <v>584</v>
      </c>
      <c r="AN41" s="402"/>
      <c r="AO41" s="402"/>
      <c r="AP41" s="402"/>
      <c r="AQ41" s="402"/>
      <c r="AR41" s="402"/>
      <c r="AS41" s="402"/>
      <c r="AT41" s="402"/>
      <c r="AU41" s="402"/>
      <c r="AV41" s="402"/>
      <c r="AW41" s="402"/>
      <c r="AX41" s="402"/>
      <c r="AY41" s="402"/>
      <c r="AZ41" s="402"/>
      <c r="BA41" s="402"/>
      <c r="BB41" s="402"/>
      <c r="BC41" s="402"/>
      <c r="BD41" s="402"/>
      <c r="BG41" s="402" t="s">
        <v>587</v>
      </c>
      <c r="BH41" s="402"/>
      <c r="BI41" s="402"/>
      <c r="BJ41" s="402"/>
      <c r="BK41" s="402"/>
      <c r="BL41" s="402"/>
      <c r="BM41" s="402"/>
      <c r="BN41" s="402"/>
      <c r="BO41" s="402"/>
      <c r="BP41" s="402"/>
      <c r="BQ41" s="402"/>
      <c r="BR41" s="402"/>
      <c r="BS41" s="402"/>
      <c r="BT41" s="402"/>
      <c r="BU41" s="402"/>
      <c r="BV41" s="402"/>
      <c r="BW41" s="402"/>
      <c r="BX41" s="402"/>
      <c r="CA41" s="402" t="s">
        <v>588</v>
      </c>
      <c r="CB41" s="402"/>
      <c r="CC41" s="402"/>
      <c r="CD41" s="402"/>
      <c r="CE41" s="402"/>
      <c r="CF41" s="402"/>
      <c r="CG41" s="402"/>
      <c r="CH41" s="402"/>
      <c r="CI41" s="402"/>
      <c r="CJ41" s="402"/>
      <c r="CK41" s="402"/>
      <c r="CL41" s="402"/>
      <c r="CM41" s="402"/>
      <c r="CN41" s="402"/>
      <c r="CO41" s="402"/>
      <c r="CP41" s="402"/>
      <c r="CQ41" s="402"/>
      <c r="CR41" s="402"/>
    </row>
    <row r="42" spans="1:161" s="184" customFormat="1" ht="8" x14ac:dyDescent="0.2">
      <c r="AM42" s="192"/>
      <c r="AN42" s="192"/>
      <c r="AO42" s="192"/>
      <c r="AP42" s="192"/>
      <c r="AQ42" s="192"/>
      <c r="AR42" s="192"/>
      <c r="AS42" s="192"/>
      <c r="AT42" s="192"/>
      <c r="AU42" s="192"/>
      <c r="AV42" s="192"/>
      <c r="AW42" s="192"/>
      <c r="AX42" s="192"/>
      <c r="AY42" s="192"/>
      <c r="AZ42" s="192"/>
      <c r="BA42" s="192"/>
      <c r="BB42" s="192"/>
      <c r="BC42" s="192"/>
      <c r="BD42" s="192"/>
      <c r="BG42" s="192"/>
      <c r="BH42" s="192"/>
      <c r="BI42" s="192"/>
      <c r="BJ42" s="192"/>
      <c r="BK42" s="192"/>
      <c r="BL42" s="192"/>
      <c r="BM42" s="192"/>
      <c r="BN42" s="192"/>
      <c r="BO42" s="192"/>
      <c r="BP42" s="192"/>
      <c r="BQ42" s="192"/>
      <c r="BR42" s="192"/>
      <c r="BS42" s="192"/>
      <c r="BT42" s="192"/>
      <c r="BU42" s="192"/>
      <c r="BV42" s="192"/>
      <c r="BW42" s="192"/>
      <c r="BX42" s="192"/>
      <c r="CA42" s="192"/>
      <c r="CB42" s="192"/>
      <c r="CC42" s="192"/>
      <c r="CD42" s="192"/>
      <c r="CE42" s="192"/>
      <c r="CF42" s="192"/>
      <c r="CG42" s="192"/>
      <c r="CH42" s="192"/>
      <c r="CI42" s="192"/>
      <c r="CJ42" s="192"/>
      <c r="CK42" s="192"/>
      <c r="CL42" s="192"/>
      <c r="CM42" s="192"/>
      <c r="CN42" s="192"/>
      <c r="CO42" s="192"/>
      <c r="CP42" s="192"/>
      <c r="CQ42" s="192"/>
      <c r="CR42" s="192"/>
    </row>
    <row r="43" spans="1:161" ht="11" thickBot="1" x14ac:dyDescent="0.3">
      <c r="I43" s="383" t="s">
        <v>318</v>
      </c>
      <c r="J43" s="383"/>
      <c r="K43" s="409" t="s">
        <v>323</v>
      </c>
      <c r="L43" s="410"/>
      <c r="M43" s="410"/>
      <c r="N43" s="386" t="s">
        <v>318</v>
      </c>
      <c r="O43" s="386"/>
      <c r="Q43" s="409" t="s">
        <v>689</v>
      </c>
      <c r="R43" s="410"/>
      <c r="S43" s="410"/>
      <c r="T43" s="410"/>
      <c r="U43" s="410"/>
      <c r="V43" s="410"/>
      <c r="W43" s="410"/>
      <c r="X43" s="410"/>
      <c r="Y43" s="410"/>
      <c r="Z43" s="410"/>
      <c r="AA43" s="410"/>
      <c r="AB43" s="410"/>
      <c r="AC43" s="410"/>
      <c r="AD43" s="410"/>
      <c r="AE43" s="410"/>
      <c r="AF43" s="383">
        <v>20</v>
      </c>
      <c r="AG43" s="383"/>
      <c r="AH43" s="383"/>
      <c r="AI43" s="407" t="s">
        <v>319</v>
      </c>
      <c r="AJ43" s="408"/>
      <c r="AK43" s="408"/>
      <c r="AL43" s="182" t="s">
        <v>320</v>
      </c>
    </row>
    <row r="44" spans="1:161" ht="12" customHeight="1" x14ac:dyDescent="0.25">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row>
    <row r="45" spans="1:161" ht="11.25" customHeight="1" x14ac:dyDescent="0.25"/>
    <row r="46" spans="1:161" ht="12" customHeight="1" x14ac:dyDescent="0.25"/>
    <row r="47" spans="1:161" ht="12" customHeight="1" x14ac:dyDescent="0.25"/>
    <row r="48" spans="1:161"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7" ht="12" customHeight="1" x14ac:dyDescent="0.25"/>
    <row r="58" ht="11.25" customHeight="1" x14ac:dyDescent="0.25"/>
    <row r="59" ht="11.25" customHeight="1" x14ac:dyDescent="0.25"/>
    <row r="61" ht="12" customHeight="1" x14ac:dyDescent="0.25"/>
    <row r="62"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3.5" customHeight="1" x14ac:dyDescent="0.25"/>
    <row r="96" ht="13.5" customHeight="1" x14ac:dyDescent="0.25"/>
    <row r="97" ht="13.5" customHeight="1" x14ac:dyDescent="0.25"/>
    <row r="98" ht="13.5" customHeight="1" x14ac:dyDescent="0.25"/>
    <row r="99" ht="13.5" customHeight="1" x14ac:dyDescent="0.25"/>
    <row r="103" ht="12" customHeight="1" x14ac:dyDescent="0.25"/>
    <row r="108" ht="12" customHeight="1" x14ac:dyDescent="0.25"/>
    <row r="114" ht="13.5" customHeight="1" x14ac:dyDescent="0.25"/>
    <row r="115" ht="13.5" customHeight="1" x14ac:dyDescent="0.25"/>
    <row r="116" ht="13.5" customHeight="1" x14ac:dyDescent="0.25"/>
    <row r="118" ht="12" customHeight="1" x14ac:dyDescent="0.25"/>
    <row r="119" ht="12" customHeight="1" x14ac:dyDescent="0.25"/>
    <row r="120" ht="12" customHeight="1" x14ac:dyDescent="0.25"/>
    <row r="122" ht="12" customHeight="1" x14ac:dyDescent="0.25"/>
  </sheetData>
  <mergeCells count="263">
    <mergeCell ref="A31:H34"/>
    <mergeCell ref="CN31:CU31"/>
    <mergeCell ref="CV31:DE31"/>
    <mergeCell ref="DF31:DR31"/>
    <mergeCell ref="DS31:EE31"/>
    <mergeCell ref="EF31:ER31"/>
    <mergeCell ref="ES31:FE31"/>
    <mergeCell ref="CN32:CU32"/>
    <mergeCell ref="CV32:DE32"/>
    <mergeCell ref="DF32:DR32"/>
    <mergeCell ref="DS32:EE32"/>
    <mergeCell ref="EF32:ER32"/>
    <mergeCell ref="ES32:FE32"/>
    <mergeCell ref="CN33:CU33"/>
    <mergeCell ref="CV33:DE33"/>
    <mergeCell ref="DF33:DR33"/>
    <mergeCell ref="DS33:EE33"/>
    <mergeCell ref="EF33:ER33"/>
    <mergeCell ref="ES33:FE33"/>
    <mergeCell ref="CN34:CU34"/>
    <mergeCell ref="CV34:DE34"/>
    <mergeCell ref="B1:FD1"/>
    <mergeCell ref="A3:H5"/>
    <mergeCell ref="A8:H8"/>
    <mergeCell ref="A10:H10"/>
    <mergeCell ref="A12:H12"/>
    <mergeCell ref="A16:H16"/>
    <mergeCell ref="A18:H18"/>
    <mergeCell ref="A26:H29"/>
    <mergeCell ref="A30:H30"/>
    <mergeCell ref="EF5:ER5"/>
    <mergeCell ref="A6:H6"/>
    <mergeCell ref="I6:CM6"/>
    <mergeCell ref="CN6:CU6"/>
    <mergeCell ref="CV6:DE6"/>
    <mergeCell ref="DF6:DR6"/>
    <mergeCell ref="DS6:EE6"/>
    <mergeCell ref="EF6:ER6"/>
    <mergeCell ref="I3:CM5"/>
    <mergeCell ref="CN3:CU5"/>
    <mergeCell ref="CV3:DE5"/>
    <mergeCell ref="DF3:FE3"/>
    <mergeCell ref="DF4:DK4"/>
    <mergeCell ref="DL4:DN4"/>
    <mergeCell ref="DO4:DR4"/>
    <mergeCell ref="DS4:DX4"/>
    <mergeCell ref="DY4:EA4"/>
    <mergeCell ref="EB4:EE4"/>
    <mergeCell ref="EF4:EK4"/>
    <mergeCell ref="EL4:EN4"/>
    <mergeCell ref="EO4:ER4"/>
    <mergeCell ref="ES4:FE5"/>
    <mergeCell ref="DF5:DR5"/>
    <mergeCell ref="DS5:EE5"/>
    <mergeCell ref="ES6:FE6"/>
    <mergeCell ref="A7:H7"/>
    <mergeCell ref="I7:CM7"/>
    <mergeCell ref="CN7:CU7"/>
    <mergeCell ref="CV7:DE7"/>
    <mergeCell ref="DF7:DR7"/>
    <mergeCell ref="DS7:EE7"/>
    <mergeCell ref="EF7:ER7"/>
    <mergeCell ref="ES7:FE7"/>
    <mergeCell ref="EF8:ER8"/>
    <mergeCell ref="ES8:FE8"/>
    <mergeCell ref="A9:H9"/>
    <mergeCell ref="I9:CM9"/>
    <mergeCell ref="CN9:CU9"/>
    <mergeCell ref="CV9:DE9"/>
    <mergeCell ref="DF9:DR9"/>
    <mergeCell ref="DS9:EE9"/>
    <mergeCell ref="EF9:ER9"/>
    <mergeCell ref="ES9:FE9"/>
    <mergeCell ref="I8:CM8"/>
    <mergeCell ref="CN8:CU8"/>
    <mergeCell ref="CV8:DE8"/>
    <mergeCell ref="DF8:DR8"/>
    <mergeCell ref="DS8:EE8"/>
    <mergeCell ref="EF10:ER10"/>
    <mergeCell ref="ES10:FE10"/>
    <mergeCell ref="A11:H11"/>
    <mergeCell ref="I11:CM11"/>
    <mergeCell ref="CN11:CU11"/>
    <mergeCell ref="CV11:DE11"/>
    <mergeCell ref="DF11:DR11"/>
    <mergeCell ref="DS11:EE11"/>
    <mergeCell ref="EF11:ER11"/>
    <mergeCell ref="ES11:FE11"/>
    <mergeCell ref="I10:CM10"/>
    <mergeCell ref="CN10:CU10"/>
    <mergeCell ref="CV10:DE10"/>
    <mergeCell ref="DF10:DR10"/>
    <mergeCell ref="DS10:EE10"/>
    <mergeCell ref="EF12:ER12"/>
    <mergeCell ref="ES12:FE12"/>
    <mergeCell ref="A13:H13"/>
    <mergeCell ref="I13:CM13"/>
    <mergeCell ref="CN13:CU13"/>
    <mergeCell ref="CV13:DE13"/>
    <mergeCell ref="DF13:DR13"/>
    <mergeCell ref="DS13:EE13"/>
    <mergeCell ref="EF13:ER13"/>
    <mergeCell ref="ES13:FE13"/>
    <mergeCell ref="I12:CM12"/>
    <mergeCell ref="CN12:CU12"/>
    <mergeCell ref="CV12:DE12"/>
    <mergeCell ref="DF12:DR12"/>
    <mergeCell ref="DS12:EE12"/>
    <mergeCell ref="DS14:EE14"/>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EF16:ER16"/>
    <mergeCell ref="ES16:FE16"/>
    <mergeCell ref="A17:H17"/>
    <mergeCell ref="I17:CM17"/>
    <mergeCell ref="CN17:CU17"/>
    <mergeCell ref="CV17:DE17"/>
    <mergeCell ref="DF17:DR17"/>
    <mergeCell ref="DS17:EE17"/>
    <mergeCell ref="EF17:ER17"/>
    <mergeCell ref="ES17:FE17"/>
    <mergeCell ref="I16:CM16"/>
    <mergeCell ref="CN16:CU16"/>
    <mergeCell ref="CV16:DE16"/>
    <mergeCell ref="DF16:DR16"/>
    <mergeCell ref="DS16:EE16"/>
    <mergeCell ref="EF18:ER18"/>
    <mergeCell ref="ES18:FE18"/>
    <mergeCell ref="A19:H19"/>
    <mergeCell ref="I19:CM19"/>
    <mergeCell ref="CN19:CU19"/>
    <mergeCell ref="CV19:DE19"/>
    <mergeCell ref="DF19:DR19"/>
    <mergeCell ref="DS19:EE19"/>
    <mergeCell ref="EF19:ER19"/>
    <mergeCell ref="ES19:FE19"/>
    <mergeCell ref="I18:CM18"/>
    <mergeCell ref="CN18:CU18"/>
    <mergeCell ref="CV18:DE18"/>
    <mergeCell ref="DF18:DR18"/>
    <mergeCell ref="DS18:EE18"/>
    <mergeCell ref="DS20:EE20"/>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2:EE22"/>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4:EE24"/>
    <mergeCell ref="EF24:ER24"/>
    <mergeCell ref="ES24:FE24"/>
    <mergeCell ref="A25:H25"/>
    <mergeCell ref="I25:CM25"/>
    <mergeCell ref="CN25:CU25"/>
    <mergeCell ref="CV25:DE25"/>
    <mergeCell ref="DF25:DR25"/>
    <mergeCell ref="DS25:EE25"/>
    <mergeCell ref="EF25:ER25"/>
    <mergeCell ref="ES25:FE25"/>
    <mergeCell ref="A24:H24"/>
    <mergeCell ref="I24:CM24"/>
    <mergeCell ref="CN24:CU24"/>
    <mergeCell ref="CV24:DE24"/>
    <mergeCell ref="DF24:DR24"/>
    <mergeCell ref="EF26:ER26"/>
    <mergeCell ref="ES26:FE26"/>
    <mergeCell ref="I27:CM27"/>
    <mergeCell ref="CN27:CU27"/>
    <mergeCell ref="CV27:DE27"/>
    <mergeCell ref="DF27:DR27"/>
    <mergeCell ref="DS27:EE27"/>
    <mergeCell ref="EF27:ER27"/>
    <mergeCell ref="ES27:FE27"/>
    <mergeCell ref="I26:CM26"/>
    <mergeCell ref="CN26:CU26"/>
    <mergeCell ref="CV26:DE26"/>
    <mergeCell ref="DF26:DR26"/>
    <mergeCell ref="DS26:EE26"/>
    <mergeCell ref="EF28:ER28"/>
    <mergeCell ref="ES28:FE28"/>
    <mergeCell ref="I29:CM29"/>
    <mergeCell ref="CN29:CU29"/>
    <mergeCell ref="CV29:DE29"/>
    <mergeCell ref="DF29:DR29"/>
    <mergeCell ref="DS29:EE29"/>
    <mergeCell ref="EF29:ER29"/>
    <mergeCell ref="ES29:FE29"/>
    <mergeCell ref="I28:CM28"/>
    <mergeCell ref="CN28:CU28"/>
    <mergeCell ref="CV28:DE28"/>
    <mergeCell ref="DF28:DR28"/>
    <mergeCell ref="DS28:EE28"/>
    <mergeCell ref="AQ37:BH37"/>
    <mergeCell ref="BK37:BV37"/>
    <mergeCell ref="BY37:CR37"/>
    <mergeCell ref="AQ38:BH38"/>
    <mergeCell ref="BK38:BV38"/>
    <mergeCell ref="BY38:CR38"/>
    <mergeCell ref="EF30:ER30"/>
    <mergeCell ref="ES30:FE30"/>
    <mergeCell ref="I31:CM31"/>
    <mergeCell ref="I30:CM30"/>
    <mergeCell ref="CN30:CU30"/>
    <mergeCell ref="CV30:DE30"/>
    <mergeCell ref="DF30:DR30"/>
    <mergeCell ref="DS30:EE30"/>
    <mergeCell ref="I32:CM32"/>
    <mergeCell ref="I33:CM33"/>
    <mergeCell ref="DF34:DR34"/>
    <mergeCell ref="DS34:EE34"/>
    <mergeCell ref="EF34:ER34"/>
    <mergeCell ref="ES34:FE34"/>
    <mergeCell ref="I34:CM34"/>
    <mergeCell ref="AI43:AK43"/>
    <mergeCell ref="I43:J43"/>
    <mergeCell ref="K43:M43"/>
    <mergeCell ref="N43:O43"/>
    <mergeCell ref="Q43:AE43"/>
    <mergeCell ref="AF43:AH43"/>
    <mergeCell ref="AM40:BD40"/>
    <mergeCell ref="BG40:BX40"/>
    <mergeCell ref="CA40:CR40"/>
    <mergeCell ref="AM41:BD41"/>
    <mergeCell ref="BG41:BX41"/>
    <mergeCell ref="CA41:CR41"/>
  </mergeCells>
  <hyperlinks>
    <hyperlink ref="B4" location="Par863" display="Par863"/>
    <hyperlink ref="B13" r:id="rId1" display="consultantplus://offline/ref=86A2813B249AD97AAAD03652F510E7DC8C4390610F7F360E7873D7F1D0F8A06BC99EB3EFA084136F1C95676835t1fAN"/>
    <hyperlink ref="B15" r:id="rId2" display="consultantplus://offline/ref=86A2813B249AD97AAAD03652F510E7DC8C4292650376360E7873D7F1D0F8A06BDB9EEBE1A0800B6449DA213D3A1BFB665A6CB27707DCt0f7N"/>
    <hyperlink ref="B17" r:id="rId3" display="consultantplus://offline/ref=86A2813B249AD97AAAD03652F510E7DC8C4390610F7F360E7873D7F1D0F8A06BC99EB3EFA084136F1C95676835t1fAN"/>
    <hyperlink ref="B19" location="Par867" display="Par867"/>
    <hyperlink ref="B22" r:id="rId4" display="consultantplus://offline/ref=86A2813B249AD97AAAD03652F510E7DC8C4390610F7F360E7873D7F1D0F8A06BC99EB3EFA084136F1C95676835t1fAN"/>
    <hyperlink ref="B26" r:id="rId5" display="consultantplus://offline/ref=86A2813B249AD97AAAD03652F510E7DC8C4390610F7F360E7873D7F1D0F8A06BC99EB3EFA084136F1C95676835t1fAN"/>
    <hyperlink ref="B27" r:id="rId6" display="consultantplus://offline/ref=86A2813B249AD97AAAD03652F510E7DC8C4294650373360E7873D7F1D0F8A06BC99EB3EFA084136F1C95676835t1fAN"/>
    <hyperlink ref="B31" r:id="rId7" display="consultantplus://offline/ref=86A2813B249AD97AAAD03652F510E7DC8C4390610F7F360E7873D7F1D0F8A06BC99EB3EFA084136F1C95676835t1fAN"/>
    <hyperlink ref="B32" r:id="rId8" display="consultantplus://offline/ref=86A2813B249AD97AAAD03652F510E7DC8C4294650373360E7873D7F1D0F8A06BC99EB3EFA084136F1C95676835t1fAN"/>
  </hyperlinks>
  <pageMargins left="0.70866141732283472" right="0" top="0" bottom="0" header="0.31496062992125984" footer="0.31496062992125984"/>
  <pageSetup paperSize="9" scale="80" orientation="portrait"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7"/>
  <sheetViews>
    <sheetView topLeftCell="A16" workbookViewId="0">
      <selection activeCell="D168" sqref="D168"/>
    </sheetView>
  </sheetViews>
  <sheetFormatPr defaultRowHeight="14.5" x14ac:dyDescent="0.35"/>
  <cols>
    <col min="1" max="1" width="5" customWidth="1"/>
    <col min="2" max="2" width="25.1796875" customWidth="1"/>
    <col min="3" max="3" width="16" customWidth="1"/>
    <col min="4" max="4" width="11.453125" customWidth="1"/>
    <col min="5" max="5" width="15" customWidth="1"/>
    <col min="6" max="6" width="12.26953125" customWidth="1"/>
    <col min="7" max="7" width="12.81640625" customWidth="1"/>
    <col min="8" max="8" width="13.7265625" customWidth="1"/>
    <col min="9" max="9" width="9.81640625" customWidth="1"/>
    <col min="10" max="10" width="16.54296875" customWidth="1"/>
  </cols>
  <sheetData>
    <row r="1" spans="1:9" x14ac:dyDescent="0.35">
      <c r="I1" s="1" t="s">
        <v>16</v>
      </c>
    </row>
    <row r="2" spans="1:9" x14ac:dyDescent="0.35">
      <c r="I2" s="1" t="s">
        <v>12</v>
      </c>
    </row>
    <row r="3" spans="1:9" x14ac:dyDescent="0.35">
      <c r="I3" s="1" t="s">
        <v>17</v>
      </c>
    </row>
    <row r="4" spans="1:9" x14ac:dyDescent="0.35">
      <c r="I4" s="1" t="s">
        <v>13</v>
      </c>
    </row>
    <row r="5" spans="1:9" x14ac:dyDescent="0.35">
      <c r="A5" s="2"/>
    </row>
    <row r="6" spans="1:9" x14ac:dyDescent="0.35">
      <c r="A6" s="481" t="s">
        <v>18</v>
      </c>
      <c r="B6" s="482"/>
      <c r="C6" s="482"/>
      <c r="D6" s="482"/>
      <c r="E6" s="482"/>
      <c r="F6" s="482"/>
      <c r="G6" s="482"/>
      <c r="H6" s="482"/>
      <c r="I6" s="482"/>
    </row>
    <row r="7" spans="1:9" x14ac:dyDescent="0.35">
      <c r="A7" s="12" t="s">
        <v>19</v>
      </c>
    </row>
    <row r="8" spans="1:9" x14ac:dyDescent="0.35">
      <c r="A8" s="13" t="s">
        <v>20</v>
      </c>
    </row>
    <row r="9" spans="1:9" x14ac:dyDescent="0.35">
      <c r="A9" s="11"/>
    </row>
    <row r="10" spans="1:9" x14ac:dyDescent="0.35">
      <c r="A10" s="13"/>
      <c r="E10" s="13"/>
    </row>
    <row r="11" spans="1:9" x14ac:dyDescent="0.35">
      <c r="A11" s="11"/>
    </row>
    <row r="12" spans="1:9" x14ac:dyDescent="0.35">
      <c r="A12" s="13"/>
      <c r="D12" s="2" t="s">
        <v>21</v>
      </c>
      <c r="E12" s="14"/>
      <c r="F12" s="14"/>
    </row>
    <row r="13" spans="1:9" x14ac:dyDescent="0.35">
      <c r="A13" s="13"/>
      <c r="D13" s="2" t="s">
        <v>22</v>
      </c>
      <c r="E13" s="14"/>
      <c r="F13" s="14"/>
    </row>
    <row r="14" spans="1:9" x14ac:dyDescent="0.35">
      <c r="A14" s="13"/>
      <c r="D14" s="2" t="s">
        <v>23</v>
      </c>
      <c r="E14" s="14"/>
      <c r="F14" s="14"/>
    </row>
    <row r="15" spans="1:9" x14ac:dyDescent="0.35">
      <c r="A15" s="11"/>
    </row>
    <row r="16" spans="1:9" x14ac:dyDescent="0.35">
      <c r="A16" s="15" t="s">
        <v>24</v>
      </c>
    </row>
    <row r="17" spans="1:10" hidden="1" x14ac:dyDescent="0.35">
      <c r="A17" s="11"/>
    </row>
    <row r="18" spans="1:10" hidden="1" x14ac:dyDescent="0.35">
      <c r="A18" s="13" t="s">
        <v>78</v>
      </c>
    </row>
    <row r="19" spans="1:10" hidden="1" x14ac:dyDescent="0.35">
      <c r="A19" s="13" t="s">
        <v>79</v>
      </c>
    </row>
    <row r="20" spans="1:10" hidden="1" x14ac:dyDescent="0.35">
      <c r="A20" s="11"/>
    </row>
    <row r="21" spans="1:10" hidden="1" x14ac:dyDescent="0.35">
      <c r="A21" s="483" t="s">
        <v>27</v>
      </c>
      <c r="B21" s="484"/>
      <c r="C21" s="484"/>
      <c r="D21" s="484"/>
      <c r="E21" s="484"/>
      <c r="F21" s="484"/>
      <c r="G21" s="484"/>
      <c r="H21" s="484"/>
      <c r="I21" s="484"/>
      <c r="J21" s="484"/>
    </row>
    <row r="22" spans="1:10" hidden="1" x14ac:dyDescent="0.35">
      <c r="A22" s="11"/>
    </row>
    <row r="23" spans="1:10" ht="25.5" hidden="1" customHeight="1" x14ac:dyDescent="0.35">
      <c r="A23" s="485" t="s">
        <v>28</v>
      </c>
      <c r="B23" s="485" t="s">
        <v>29</v>
      </c>
      <c r="C23" s="485" t="s">
        <v>30</v>
      </c>
      <c r="D23" s="485" t="s">
        <v>31</v>
      </c>
      <c r="E23" s="485"/>
      <c r="F23" s="485"/>
      <c r="G23" s="485"/>
      <c r="H23" s="485" t="s">
        <v>32</v>
      </c>
      <c r="I23" s="485" t="s">
        <v>33</v>
      </c>
      <c r="J23" s="485" t="s">
        <v>34</v>
      </c>
    </row>
    <row r="24" spans="1:10" hidden="1" x14ac:dyDescent="0.35">
      <c r="A24" s="485"/>
      <c r="B24" s="485"/>
      <c r="C24" s="485"/>
      <c r="D24" s="485" t="s">
        <v>7</v>
      </c>
      <c r="E24" s="485" t="s">
        <v>5</v>
      </c>
      <c r="F24" s="485"/>
      <c r="G24" s="485"/>
      <c r="H24" s="485"/>
      <c r="I24" s="485"/>
      <c r="J24" s="485"/>
    </row>
    <row r="25" spans="1:10" ht="57" hidden="1" customHeight="1" x14ac:dyDescent="0.35">
      <c r="A25" s="485"/>
      <c r="B25" s="485"/>
      <c r="C25" s="485"/>
      <c r="D25" s="485"/>
      <c r="E25" s="10" t="s">
        <v>35</v>
      </c>
      <c r="F25" s="10" t="s">
        <v>36</v>
      </c>
      <c r="G25" s="10" t="s">
        <v>37</v>
      </c>
      <c r="H25" s="485"/>
      <c r="I25" s="485"/>
      <c r="J25" s="485"/>
    </row>
    <row r="26" spans="1:10" hidden="1" x14ac:dyDescent="0.35">
      <c r="A26" s="10">
        <v>1</v>
      </c>
      <c r="B26" s="10">
        <v>2</v>
      </c>
      <c r="C26" s="10">
        <v>3</v>
      </c>
      <c r="D26" s="10">
        <v>4</v>
      </c>
      <c r="E26" s="10">
        <v>5</v>
      </c>
      <c r="F26" s="10">
        <v>6</v>
      </c>
      <c r="G26" s="10">
        <v>7</v>
      </c>
      <c r="H26" s="10">
        <v>8</v>
      </c>
      <c r="I26" s="10">
        <v>9</v>
      </c>
      <c r="J26" s="10">
        <v>10</v>
      </c>
    </row>
    <row r="27" spans="1:10" hidden="1" x14ac:dyDescent="0.35">
      <c r="A27" s="8"/>
      <c r="B27" s="8"/>
      <c r="C27" s="8"/>
      <c r="D27" s="8"/>
      <c r="E27" s="8"/>
      <c r="F27" s="8"/>
      <c r="G27" s="8"/>
      <c r="H27" s="8"/>
      <c r="I27" s="8"/>
      <c r="J27" s="8"/>
    </row>
    <row r="28" spans="1:10" hidden="1" x14ac:dyDescent="0.35">
      <c r="A28" s="8"/>
      <c r="B28" s="8"/>
      <c r="C28" s="8"/>
      <c r="D28" s="8"/>
      <c r="E28" s="8"/>
      <c r="F28" s="8"/>
      <c r="G28" s="8"/>
      <c r="H28" s="8"/>
      <c r="I28" s="8"/>
      <c r="J28" s="8"/>
    </row>
    <row r="29" spans="1:10" hidden="1" x14ac:dyDescent="0.35">
      <c r="A29" s="8"/>
      <c r="B29" s="8"/>
      <c r="C29" s="8"/>
      <c r="D29" s="8"/>
      <c r="E29" s="8"/>
      <c r="F29" s="8"/>
      <c r="G29" s="8"/>
      <c r="H29" s="8"/>
      <c r="I29" s="8"/>
      <c r="J29" s="8"/>
    </row>
    <row r="30" spans="1:10" hidden="1" x14ac:dyDescent="0.35">
      <c r="A30" s="488" t="s">
        <v>42</v>
      </c>
      <c r="B30" s="488"/>
      <c r="C30" s="8" t="s">
        <v>15</v>
      </c>
      <c r="D30" s="8"/>
      <c r="E30" s="8" t="s">
        <v>15</v>
      </c>
      <c r="F30" s="8" t="s">
        <v>15</v>
      </c>
      <c r="G30" s="8" t="s">
        <v>15</v>
      </c>
      <c r="H30" s="18" t="s">
        <v>15</v>
      </c>
      <c r="I30" s="8" t="s">
        <v>15</v>
      </c>
      <c r="J30" s="8"/>
    </row>
    <row r="31" spans="1:10" hidden="1" x14ac:dyDescent="0.35">
      <c r="A31" s="11"/>
    </row>
    <row r="32" spans="1:10" hidden="1" x14ac:dyDescent="0.35">
      <c r="A32" s="489" t="s">
        <v>43</v>
      </c>
      <c r="B32" s="490"/>
      <c r="C32" s="490"/>
      <c r="D32" s="490"/>
      <c r="E32" s="490"/>
      <c r="F32" s="490"/>
      <c r="G32" s="490"/>
      <c r="H32" s="490"/>
      <c r="I32" s="490"/>
      <c r="J32" s="490"/>
    </row>
    <row r="33" spans="1:10" hidden="1" x14ac:dyDescent="0.35">
      <c r="A33" s="11"/>
    </row>
    <row r="34" spans="1:10" ht="50" hidden="1" x14ac:dyDescent="0.35">
      <c r="A34" s="10" t="s">
        <v>28</v>
      </c>
      <c r="B34" s="10" t="s">
        <v>44</v>
      </c>
      <c r="C34" s="10" t="s">
        <v>45</v>
      </c>
      <c r="D34" s="10" t="s">
        <v>46</v>
      </c>
      <c r="E34" s="10" t="s">
        <v>47</v>
      </c>
      <c r="F34" s="10" t="s">
        <v>48</v>
      </c>
    </row>
    <row r="35" spans="1:10" hidden="1" x14ac:dyDescent="0.35">
      <c r="A35" s="10">
        <v>1</v>
      </c>
      <c r="B35" s="10">
        <v>2</v>
      </c>
      <c r="C35" s="10">
        <v>3</v>
      </c>
      <c r="D35" s="10">
        <v>4</v>
      </c>
      <c r="E35" s="10">
        <v>5</v>
      </c>
      <c r="F35" s="10">
        <v>6</v>
      </c>
    </row>
    <row r="36" spans="1:10" hidden="1" x14ac:dyDescent="0.35">
      <c r="A36" s="8"/>
      <c r="B36" s="8"/>
      <c r="C36" s="8"/>
      <c r="D36" s="8"/>
      <c r="E36" s="8"/>
      <c r="F36" s="8"/>
    </row>
    <row r="37" spans="1:10" hidden="1" x14ac:dyDescent="0.35">
      <c r="A37" s="8"/>
      <c r="B37" s="8"/>
      <c r="C37" s="8"/>
      <c r="D37" s="8"/>
      <c r="E37" s="8"/>
      <c r="F37" s="8"/>
    </row>
    <row r="38" spans="1:10" hidden="1" x14ac:dyDescent="0.35">
      <c r="A38" s="8"/>
      <c r="B38" s="19" t="s">
        <v>42</v>
      </c>
      <c r="C38" s="10" t="s">
        <v>15</v>
      </c>
      <c r="D38" s="10" t="s">
        <v>15</v>
      </c>
      <c r="E38" s="10" t="s">
        <v>15</v>
      </c>
      <c r="F38" s="8"/>
    </row>
    <row r="39" spans="1:10" hidden="1" x14ac:dyDescent="0.35">
      <c r="A39" s="11"/>
    </row>
    <row r="40" spans="1:10" hidden="1" x14ac:dyDescent="0.35">
      <c r="A40" s="483" t="s">
        <v>49</v>
      </c>
      <c r="B40" s="484"/>
      <c r="C40" s="484"/>
      <c r="D40" s="484"/>
      <c r="E40" s="484"/>
      <c r="F40" s="484"/>
      <c r="G40" s="484"/>
      <c r="H40" s="484"/>
      <c r="I40" s="484"/>
      <c r="J40" s="484"/>
    </row>
    <row r="41" spans="1:10" hidden="1" x14ac:dyDescent="0.35">
      <c r="A41" s="13"/>
    </row>
    <row r="42" spans="1:10" hidden="1" x14ac:dyDescent="0.35">
      <c r="A42" s="11"/>
    </row>
    <row r="43" spans="1:10" ht="62.5" hidden="1" x14ac:dyDescent="0.35">
      <c r="A43" s="10" t="s">
        <v>28</v>
      </c>
      <c r="B43" s="10" t="s">
        <v>44</v>
      </c>
      <c r="C43" s="10" t="s">
        <v>50</v>
      </c>
      <c r="D43" s="10" t="s">
        <v>51</v>
      </c>
      <c r="E43" s="10" t="s">
        <v>52</v>
      </c>
      <c r="F43" s="10" t="s">
        <v>48</v>
      </c>
    </row>
    <row r="44" spans="1:10" hidden="1" x14ac:dyDescent="0.35">
      <c r="A44" s="10">
        <v>1</v>
      </c>
      <c r="B44" s="10">
        <v>2</v>
      </c>
      <c r="C44" s="10">
        <v>3</v>
      </c>
      <c r="D44" s="10">
        <v>4</v>
      </c>
      <c r="E44" s="10">
        <v>5</v>
      </c>
      <c r="F44" s="10">
        <v>6</v>
      </c>
    </row>
    <row r="45" spans="1:10" hidden="1" x14ac:dyDescent="0.35">
      <c r="A45" s="8"/>
      <c r="B45" s="8"/>
      <c r="C45" s="8"/>
      <c r="D45" s="8"/>
      <c r="E45" s="8"/>
      <c r="F45" s="8"/>
    </row>
    <row r="46" spans="1:10" hidden="1" x14ac:dyDescent="0.35">
      <c r="A46" s="8"/>
      <c r="B46" s="8"/>
      <c r="C46" s="8"/>
      <c r="D46" s="8"/>
      <c r="E46" s="8"/>
      <c r="F46" s="8"/>
    </row>
    <row r="47" spans="1:10" hidden="1" x14ac:dyDescent="0.35">
      <c r="A47" s="8"/>
      <c r="B47" s="19" t="s">
        <v>42</v>
      </c>
      <c r="C47" s="10" t="s">
        <v>15</v>
      </c>
      <c r="D47" s="10" t="s">
        <v>15</v>
      </c>
      <c r="E47" s="10" t="s">
        <v>15</v>
      </c>
      <c r="F47" s="8"/>
    </row>
    <row r="48" spans="1:10" hidden="1" x14ac:dyDescent="0.35">
      <c r="A48" s="11"/>
    </row>
    <row r="49" spans="1:10" ht="33.75" hidden="1" customHeight="1" x14ac:dyDescent="0.35">
      <c r="A49" s="489" t="s">
        <v>53</v>
      </c>
      <c r="B49" s="490"/>
      <c r="C49" s="490"/>
      <c r="D49" s="490"/>
      <c r="E49" s="490"/>
      <c r="F49" s="490"/>
      <c r="G49" s="490"/>
      <c r="H49" s="490"/>
      <c r="I49" s="490"/>
      <c r="J49" s="490"/>
    </row>
    <row r="50" spans="1:10" hidden="1" x14ac:dyDescent="0.35">
      <c r="A50" s="11"/>
    </row>
    <row r="51" spans="1:10" ht="54" hidden="1" customHeight="1" x14ac:dyDescent="0.35">
      <c r="A51" s="10" t="s">
        <v>28</v>
      </c>
      <c r="B51" s="10" t="s">
        <v>54</v>
      </c>
      <c r="C51" s="10" t="s">
        <v>55</v>
      </c>
      <c r="D51" s="10" t="s">
        <v>56</v>
      </c>
    </row>
    <row r="52" spans="1:10" hidden="1" x14ac:dyDescent="0.35">
      <c r="A52" s="10">
        <v>1</v>
      </c>
      <c r="B52" s="10">
        <v>2</v>
      </c>
      <c r="C52" s="10">
        <v>3</v>
      </c>
      <c r="D52" s="10">
        <v>4</v>
      </c>
    </row>
    <row r="53" spans="1:10" ht="59.25" hidden="1" customHeight="1" x14ac:dyDescent="0.35">
      <c r="A53" s="10">
        <v>1</v>
      </c>
      <c r="B53" s="8" t="s">
        <v>57</v>
      </c>
      <c r="C53" s="10" t="s">
        <v>15</v>
      </c>
      <c r="D53" s="8"/>
    </row>
    <row r="54" spans="1:10" hidden="1" x14ac:dyDescent="0.35">
      <c r="A54" s="485" t="s">
        <v>58</v>
      </c>
      <c r="B54" s="18" t="s">
        <v>5</v>
      </c>
      <c r="C54" s="492"/>
      <c r="D54" s="492"/>
    </row>
    <row r="55" spans="1:10" ht="17.25" hidden="1" customHeight="1" x14ac:dyDescent="0.35">
      <c r="A55" s="485"/>
      <c r="B55" s="18" t="s">
        <v>59</v>
      </c>
      <c r="C55" s="492"/>
      <c r="D55" s="492"/>
    </row>
    <row r="56" spans="1:10" ht="18.75" hidden="1" customHeight="1" x14ac:dyDescent="0.35">
      <c r="A56" s="10" t="s">
        <v>60</v>
      </c>
      <c r="B56" s="8" t="s">
        <v>61</v>
      </c>
      <c r="C56" s="8"/>
      <c r="D56" s="8"/>
    </row>
    <row r="57" spans="1:10" ht="63" hidden="1" customHeight="1" x14ac:dyDescent="0.35">
      <c r="A57" s="10" t="s">
        <v>62</v>
      </c>
      <c r="B57" s="8" t="s">
        <v>63</v>
      </c>
      <c r="C57" s="8"/>
      <c r="D57" s="8"/>
    </row>
    <row r="58" spans="1:10" ht="57" hidden="1" customHeight="1" x14ac:dyDescent="0.35">
      <c r="A58" s="10">
        <v>2</v>
      </c>
      <c r="B58" s="8" t="s">
        <v>64</v>
      </c>
      <c r="C58" s="10" t="s">
        <v>15</v>
      </c>
      <c r="D58" s="8"/>
    </row>
    <row r="59" spans="1:10" hidden="1" x14ac:dyDescent="0.35">
      <c r="A59" s="485" t="s">
        <v>65</v>
      </c>
      <c r="B59" s="8" t="s">
        <v>5</v>
      </c>
      <c r="C59" s="492"/>
      <c r="D59" s="492"/>
    </row>
    <row r="60" spans="1:10" ht="79.5" hidden="1" customHeight="1" x14ac:dyDescent="0.35">
      <c r="A60" s="485"/>
      <c r="B60" s="8" t="s">
        <v>66</v>
      </c>
      <c r="C60" s="492"/>
      <c r="D60" s="492"/>
    </row>
    <row r="61" spans="1:10" ht="74.25" hidden="1" customHeight="1" x14ac:dyDescent="0.35">
      <c r="A61" s="10" t="s">
        <v>67</v>
      </c>
      <c r="B61" s="8" t="s">
        <v>68</v>
      </c>
      <c r="C61" s="8"/>
      <c r="D61" s="8"/>
    </row>
    <row r="62" spans="1:10" ht="78.75" hidden="1" customHeight="1" x14ac:dyDescent="0.35">
      <c r="A62" s="10" t="s">
        <v>69</v>
      </c>
      <c r="B62" s="8" t="s">
        <v>70</v>
      </c>
      <c r="C62" s="8"/>
      <c r="D62" s="8"/>
    </row>
    <row r="63" spans="1:10" ht="111.75" hidden="1" customHeight="1" x14ac:dyDescent="0.35">
      <c r="A63" s="10" t="s">
        <v>71</v>
      </c>
      <c r="B63" s="4" t="s">
        <v>72</v>
      </c>
      <c r="C63" s="8"/>
      <c r="D63" s="8"/>
    </row>
    <row r="64" spans="1:10" ht="105.75" hidden="1" customHeight="1" x14ac:dyDescent="0.35">
      <c r="A64" s="10" t="s">
        <v>73</v>
      </c>
      <c r="B64" s="4" t="s">
        <v>72</v>
      </c>
      <c r="C64" s="8"/>
      <c r="D64" s="8"/>
    </row>
    <row r="65" spans="1:10" ht="72.75" hidden="1" customHeight="1" x14ac:dyDescent="0.35">
      <c r="A65" s="10">
        <v>3</v>
      </c>
      <c r="B65" s="8" t="s">
        <v>74</v>
      </c>
      <c r="C65" s="8"/>
      <c r="D65" s="8"/>
    </row>
    <row r="66" spans="1:10" hidden="1" x14ac:dyDescent="0.35">
      <c r="A66" s="8"/>
      <c r="B66" s="19" t="s">
        <v>42</v>
      </c>
      <c r="C66" s="10" t="s">
        <v>15</v>
      </c>
      <c r="D66" s="8"/>
    </row>
    <row r="67" spans="1:10" hidden="1" x14ac:dyDescent="0.35">
      <c r="A67" s="11"/>
    </row>
    <row r="68" spans="1:10" hidden="1" x14ac:dyDescent="0.35">
      <c r="A68" s="22" t="s">
        <v>75</v>
      </c>
    </row>
    <row r="69" spans="1:10" ht="48" hidden="1" customHeight="1" x14ac:dyDescent="0.35">
      <c r="A69" s="494" t="s">
        <v>76</v>
      </c>
      <c r="B69" s="495"/>
      <c r="C69" s="495"/>
      <c r="D69" s="495"/>
      <c r="E69" s="495"/>
      <c r="F69" s="495"/>
      <c r="G69" s="495"/>
      <c r="H69" s="495"/>
      <c r="I69" s="495"/>
      <c r="J69" s="495"/>
    </row>
    <row r="70" spans="1:10" hidden="1" x14ac:dyDescent="0.35">
      <c r="A70" s="11"/>
    </row>
    <row r="71" spans="1:10" hidden="1" x14ac:dyDescent="0.35">
      <c r="A71" s="496" t="s">
        <v>77</v>
      </c>
      <c r="B71" s="497"/>
      <c r="C71" s="497"/>
      <c r="D71" s="497"/>
      <c r="E71" s="497"/>
      <c r="F71" s="497"/>
      <c r="G71" s="497"/>
      <c r="H71" s="497"/>
      <c r="I71" s="497"/>
      <c r="J71" s="497"/>
    </row>
    <row r="72" spans="1:10" hidden="1" x14ac:dyDescent="0.35">
      <c r="A72" s="11"/>
    </row>
    <row r="73" spans="1:10" hidden="1" x14ac:dyDescent="0.35">
      <c r="A73" s="13" t="s">
        <v>78</v>
      </c>
    </row>
    <row r="74" spans="1:10" hidden="1" x14ac:dyDescent="0.35">
      <c r="A74" s="13" t="s">
        <v>79</v>
      </c>
    </row>
    <row r="75" spans="1:10" hidden="1" x14ac:dyDescent="0.35">
      <c r="A75" s="11"/>
    </row>
    <row r="76" spans="1:10" ht="37.5" hidden="1" x14ac:dyDescent="0.35">
      <c r="A76" s="10" t="s">
        <v>28</v>
      </c>
      <c r="B76" s="10" t="s">
        <v>3</v>
      </c>
      <c r="C76" s="10" t="s">
        <v>80</v>
      </c>
      <c r="D76" s="10" t="s">
        <v>81</v>
      </c>
      <c r="E76" s="10" t="s">
        <v>82</v>
      </c>
    </row>
    <row r="77" spans="1:10" hidden="1" x14ac:dyDescent="0.35">
      <c r="A77" s="10">
        <v>1</v>
      </c>
      <c r="B77" s="10">
        <v>2</v>
      </c>
      <c r="C77" s="10">
        <v>3</v>
      </c>
      <c r="D77" s="10">
        <v>4</v>
      </c>
      <c r="E77" s="10">
        <v>5</v>
      </c>
    </row>
    <row r="78" spans="1:10" hidden="1" x14ac:dyDescent="0.35">
      <c r="A78" s="8"/>
      <c r="B78" s="8"/>
      <c r="C78" s="8"/>
      <c r="D78" s="8"/>
      <c r="E78" s="8"/>
    </row>
    <row r="79" spans="1:10" hidden="1" x14ac:dyDescent="0.35">
      <c r="A79" s="8"/>
      <c r="B79" s="8"/>
      <c r="C79" s="8"/>
      <c r="D79" s="8"/>
      <c r="E79" s="8"/>
    </row>
    <row r="80" spans="1:10" hidden="1" x14ac:dyDescent="0.35">
      <c r="A80" s="8"/>
      <c r="B80" s="19" t="s">
        <v>42</v>
      </c>
      <c r="C80" s="10" t="s">
        <v>15</v>
      </c>
      <c r="D80" s="10" t="s">
        <v>15</v>
      </c>
      <c r="E80" s="8"/>
    </row>
    <row r="81" spans="1:10" hidden="1" x14ac:dyDescent="0.35">
      <c r="A81" s="11"/>
    </row>
    <row r="82" spans="1:10" hidden="1" x14ac:dyDescent="0.35">
      <c r="A82" s="486" t="s">
        <v>83</v>
      </c>
      <c r="B82" s="487"/>
      <c r="C82" s="487"/>
      <c r="D82" s="487"/>
      <c r="E82" s="487"/>
      <c r="F82" s="487"/>
      <c r="G82" s="487"/>
      <c r="H82" s="487"/>
      <c r="I82" s="487"/>
      <c r="J82" s="487"/>
    </row>
    <row r="83" spans="1:10" hidden="1" x14ac:dyDescent="0.35">
      <c r="A83" s="13"/>
    </row>
    <row r="84" spans="1:10" hidden="1" x14ac:dyDescent="0.35">
      <c r="A84" s="11"/>
    </row>
    <row r="85" spans="1:10" hidden="1" x14ac:dyDescent="0.35">
      <c r="A85" s="13" t="s">
        <v>78</v>
      </c>
    </row>
    <row r="86" spans="1:10" hidden="1" x14ac:dyDescent="0.35">
      <c r="A86" s="13" t="s">
        <v>79</v>
      </c>
    </row>
    <row r="87" spans="1:10" hidden="1" x14ac:dyDescent="0.35">
      <c r="A87" s="11"/>
    </row>
    <row r="88" spans="1:10" ht="75" hidden="1" x14ac:dyDescent="0.35">
      <c r="A88" s="10" t="s">
        <v>28</v>
      </c>
      <c r="B88" s="10" t="s">
        <v>44</v>
      </c>
      <c r="C88" s="10" t="s">
        <v>84</v>
      </c>
      <c r="D88" s="10" t="s">
        <v>85</v>
      </c>
      <c r="E88" s="10" t="s">
        <v>86</v>
      </c>
    </row>
    <row r="89" spans="1:10" hidden="1" x14ac:dyDescent="0.35">
      <c r="A89" s="10">
        <v>1</v>
      </c>
      <c r="B89" s="10">
        <v>2</v>
      </c>
      <c r="C89" s="10">
        <v>3</v>
      </c>
      <c r="D89" s="10">
        <v>4</v>
      </c>
      <c r="E89" s="10">
        <v>5</v>
      </c>
    </row>
    <row r="90" spans="1:10" hidden="1" x14ac:dyDescent="0.35">
      <c r="A90" s="8"/>
      <c r="B90" s="8"/>
      <c r="C90" s="8"/>
      <c r="D90" s="8"/>
      <c r="E90" s="8"/>
    </row>
    <row r="91" spans="1:10" hidden="1" x14ac:dyDescent="0.35">
      <c r="A91" s="8"/>
      <c r="B91" s="8"/>
      <c r="C91" s="8"/>
      <c r="D91" s="8"/>
      <c r="E91" s="8"/>
    </row>
    <row r="92" spans="1:10" hidden="1" x14ac:dyDescent="0.35">
      <c r="A92" s="8"/>
      <c r="B92" s="19" t="s">
        <v>42</v>
      </c>
      <c r="C92" s="8"/>
      <c r="D92" s="10" t="s">
        <v>15</v>
      </c>
      <c r="E92" s="8"/>
    </row>
    <row r="93" spans="1:10" hidden="1" x14ac:dyDescent="0.35">
      <c r="A93" s="11"/>
    </row>
    <row r="94" spans="1:10" hidden="1" x14ac:dyDescent="0.35">
      <c r="A94" s="496" t="s">
        <v>87</v>
      </c>
      <c r="B94" s="497"/>
      <c r="C94" s="497"/>
      <c r="D94" s="497"/>
      <c r="E94" s="497"/>
      <c r="F94" s="497"/>
      <c r="G94" s="497"/>
      <c r="H94" s="497"/>
      <c r="I94" s="497"/>
      <c r="J94" s="497"/>
    </row>
    <row r="95" spans="1:10" hidden="1" x14ac:dyDescent="0.35">
      <c r="A95" s="13"/>
    </row>
    <row r="96" spans="1:10" hidden="1" x14ac:dyDescent="0.35">
      <c r="A96" s="11"/>
    </row>
    <row r="97" spans="1:10" hidden="1" x14ac:dyDescent="0.35">
      <c r="A97" s="22" t="s">
        <v>78</v>
      </c>
    </row>
    <row r="98" spans="1:10" hidden="1" x14ac:dyDescent="0.35">
      <c r="A98" s="13" t="s">
        <v>79</v>
      </c>
    </row>
    <row r="99" spans="1:10" hidden="1" x14ac:dyDescent="0.35">
      <c r="A99" s="11"/>
    </row>
    <row r="100" spans="1:10" ht="37.5" hidden="1" x14ac:dyDescent="0.35">
      <c r="A100" s="10" t="s">
        <v>28</v>
      </c>
      <c r="B100" s="10" t="s">
        <v>3</v>
      </c>
      <c r="C100" s="10" t="s">
        <v>80</v>
      </c>
      <c r="D100" s="10" t="s">
        <v>81</v>
      </c>
      <c r="E100" s="10" t="s">
        <v>82</v>
      </c>
    </row>
    <row r="101" spans="1:10" hidden="1" x14ac:dyDescent="0.35">
      <c r="A101" s="10">
        <v>1</v>
      </c>
      <c r="B101" s="10">
        <v>2</v>
      </c>
      <c r="C101" s="10">
        <v>3</v>
      </c>
      <c r="D101" s="10">
        <v>4</v>
      </c>
      <c r="E101" s="10">
        <v>5</v>
      </c>
    </row>
    <row r="102" spans="1:10" hidden="1" x14ac:dyDescent="0.35">
      <c r="A102" s="8"/>
      <c r="B102" s="8"/>
      <c r="C102" s="8"/>
      <c r="D102" s="8"/>
      <c r="E102" s="8"/>
    </row>
    <row r="103" spans="1:10" hidden="1" x14ac:dyDescent="0.35">
      <c r="A103" s="8"/>
      <c r="B103" s="8"/>
      <c r="C103" s="8"/>
      <c r="D103" s="8"/>
      <c r="E103" s="8"/>
    </row>
    <row r="104" spans="1:10" hidden="1" x14ac:dyDescent="0.35">
      <c r="A104" s="8"/>
      <c r="B104" s="19" t="s">
        <v>42</v>
      </c>
      <c r="C104" s="10" t="s">
        <v>15</v>
      </c>
      <c r="D104" s="10" t="s">
        <v>15</v>
      </c>
      <c r="E104" s="8"/>
    </row>
    <row r="105" spans="1:10" hidden="1" x14ac:dyDescent="0.35">
      <c r="A105" s="11"/>
    </row>
    <row r="106" spans="1:10" hidden="1" x14ac:dyDescent="0.35">
      <c r="A106" s="486" t="s">
        <v>88</v>
      </c>
      <c r="B106" s="487"/>
      <c r="C106" s="487"/>
      <c r="D106" s="487"/>
      <c r="E106" s="487"/>
      <c r="F106" s="487"/>
      <c r="G106" s="487"/>
      <c r="H106" s="487"/>
      <c r="I106" s="487"/>
      <c r="J106" s="487"/>
    </row>
    <row r="107" spans="1:10" hidden="1" x14ac:dyDescent="0.35">
      <c r="A107" s="13"/>
    </row>
    <row r="108" spans="1:10" hidden="1" x14ac:dyDescent="0.35">
      <c r="A108" s="11"/>
    </row>
    <row r="109" spans="1:10" hidden="1" x14ac:dyDescent="0.35">
      <c r="A109" s="13" t="s">
        <v>78</v>
      </c>
    </row>
    <row r="110" spans="1:10" hidden="1" x14ac:dyDescent="0.35">
      <c r="A110" s="13" t="s">
        <v>79</v>
      </c>
    </row>
    <row r="111" spans="1:10" hidden="1" x14ac:dyDescent="0.35">
      <c r="A111" s="11"/>
    </row>
    <row r="112" spans="1:10" ht="37.5" hidden="1" x14ac:dyDescent="0.35">
      <c r="A112" s="10" t="s">
        <v>28</v>
      </c>
      <c r="B112" s="10" t="s">
        <v>3</v>
      </c>
      <c r="C112" s="10" t="s">
        <v>80</v>
      </c>
      <c r="D112" s="10" t="s">
        <v>81</v>
      </c>
      <c r="E112" s="10" t="s">
        <v>82</v>
      </c>
    </row>
    <row r="113" spans="1:10" hidden="1" x14ac:dyDescent="0.35">
      <c r="A113" s="10">
        <v>1</v>
      </c>
      <c r="B113" s="10">
        <v>2</v>
      </c>
      <c r="C113" s="10">
        <v>3</v>
      </c>
      <c r="D113" s="10">
        <v>4</v>
      </c>
      <c r="E113" s="10">
        <v>5</v>
      </c>
    </row>
    <row r="114" spans="1:10" hidden="1" x14ac:dyDescent="0.35">
      <c r="A114" s="8"/>
      <c r="B114" s="8"/>
      <c r="C114" s="8"/>
      <c r="D114" s="8"/>
      <c r="E114" s="8"/>
    </row>
    <row r="115" spans="1:10" hidden="1" x14ac:dyDescent="0.35">
      <c r="A115" s="8"/>
      <c r="B115" s="8"/>
      <c r="C115" s="8"/>
      <c r="D115" s="8"/>
      <c r="E115" s="8"/>
    </row>
    <row r="116" spans="1:10" hidden="1" x14ac:dyDescent="0.35">
      <c r="A116" s="8"/>
      <c r="B116" s="19" t="s">
        <v>42</v>
      </c>
      <c r="C116" s="10" t="s">
        <v>15</v>
      </c>
      <c r="D116" s="10" t="s">
        <v>15</v>
      </c>
      <c r="E116" s="8"/>
    </row>
    <row r="117" spans="1:10" x14ac:dyDescent="0.35">
      <c r="A117" s="11"/>
    </row>
    <row r="118" spans="1:10" x14ac:dyDescent="0.35">
      <c r="A118" s="496" t="s">
        <v>89</v>
      </c>
      <c r="B118" s="497"/>
      <c r="C118" s="497"/>
      <c r="D118" s="497"/>
      <c r="E118" s="497"/>
      <c r="F118" s="497"/>
      <c r="G118" s="497"/>
      <c r="H118" s="497"/>
      <c r="I118" s="497"/>
      <c r="J118" s="497"/>
    </row>
    <row r="119" spans="1:10" x14ac:dyDescent="0.35">
      <c r="A119" s="13"/>
    </row>
    <row r="120" spans="1:10" x14ac:dyDescent="0.35">
      <c r="A120" s="13" t="s">
        <v>122</v>
      </c>
    </row>
    <row r="121" spans="1:10" x14ac:dyDescent="0.35">
      <c r="A121" s="13" t="s">
        <v>123</v>
      </c>
    </row>
    <row r="122" spans="1:10" x14ac:dyDescent="0.35">
      <c r="A122" s="11"/>
    </row>
    <row r="123" spans="1:10" hidden="1" x14ac:dyDescent="0.35">
      <c r="A123" s="483" t="s">
        <v>90</v>
      </c>
      <c r="B123" s="482"/>
      <c r="C123" s="482"/>
      <c r="D123" s="482"/>
      <c r="E123" s="482"/>
      <c r="F123" s="482"/>
      <c r="G123" s="482"/>
      <c r="H123" s="482"/>
      <c r="I123" s="482"/>
      <c r="J123" s="482"/>
    </row>
    <row r="124" spans="1:10" hidden="1" x14ac:dyDescent="0.35">
      <c r="A124" s="11"/>
    </row>
    <row r="125" spans="1:10" ht="37.5" hidden="1" x14ac:dyDescent="0.35">
      <c r="A125" s="10" t="s">
        <v>28</v>
      </c>
      <c r="B125" s="10" t="s">
        <v>44</v>
      </c>
      <c r="C125" s="10" t="s">
        <v>91</v>
      </c>
      <c r="D125" s="10" t="s">
        <v>92</v>
      </c>
      <c r="E125" s="10" t="s">
        <v>93</v>
      </c>
      <c r="F125" s="10" t="s">
        <v>48</v>
      </c>
    </row>
    <row r="126" spans="1:10" hidden="1" x14ac:dyDescent="0.35">
      <c r="A126" s="10">
        <v>1</v>
      </c>
      <c r="B126" s="10">
        <v>2</v>
      </c>
      <c r="C126" s="10">
        <v>3</v>
      </c>
      <c r="D126" s="10">
        <v>4</v>
      </c>
      <c r="E126" s="10">
        <v>5</v>
      </c>
      <c r="F126" s="10">
        <v>6</v>
      </c>
    </row>
    <row r="127" spans="1:10" hidden="1" x14ac:dyDescent="0.35">
      <c r="A127" s="8"/>
      <c r="B127" s="8"/>
      <c r="C127" s="8"/>
      <c r="D127" s="8"/>
      <c r="E127" s="8"/>
      <c r="F127" s="8"/>
    </row>
    <row r="128" spans="1:10" hidden="1" x14ac:dyDescent="0.35">
      <c r="A128" s="8"/>
      <c r="B128" s="8"/>
      <c r="C128" s="8"/>
      <c r="D128" s="8"/>
      <c r="E128" s="8"/>
      <c r="F128" s="8"/>
    </row>
    <row r="129" spans="1:10" hidden="1" x14ac:dyDescent="0.35">
      <c r="A129" s="8"/>
      <c r="B129" s="19" t="s">
        <v>42</v>
      </c>
      <c r="C129" s="10" t="s">
        <v>15</v>
      </c>
      <c r="D129" s="10" t="s">
        <v>15</v>
      </c>
      <c r="E129" s="10" t="s">
        <v>15</v>
      </c>
      <c r="F129" s="8"/>
    </row>
    <row r="130" spans="1:10" hidden="1" x14ac:dyDescent="0.35">
      <c r="A130" s="11"/>
    </row>
    <row r="131" spans="1:10" hidden="1" x14ac:dyDescent="0.35">
      <c r="A131" s="483" t="s">
        <v>94</v>
      </c>
      <c r="B131" s="482"/>
      <c r="C131" s="482"/>
      <c r="D131" s="482"/>
      <c r="E131" s="482"/>
      <c r="F131" s="482"/>
      <c r="G131" s="482"/>
      <c r="H131" s="482"/>
      <c r="I131" s="482"/>
      <c r="J131" s="482"/>
    </row>
    <row r="132" spans="1:10" hidden="1" x14ac:dyDescent="0.35">
      <c r="A132" s="11"/>
    </row>
    <row r="133" spans="1:10" ht="37.5" hidden="1" x14ac:dyDescent="0.35">
      <c r="A133" s="10" t="s">
        <v>28</v>
      </c>
      <c r="B133" s="10" t="s">
        <v>44</v>
      </c>
      <c r="C133" s="10" t="s">
        <v>95</v>
      </c>
      <c r="D133" s="10" t="s">
        <v>96</v>
      </c>
      <c r="E133" s="10" t="s">
        <v>97</v>
      </c>
    </row>
    <row r="134" spans="1:10" hidden="1" x14ac:dyDescent="0.35">
      <c r="A134" s="10">
        <v>1</v>
      </c>
      <c r="B134" s="10">
        <v>2</v>
      </c>
      <c r="C134" s="10">
        <v>3</v>
      </c>
      <c r="D134" s="10">
        <v>4</v>
      </c>
      <c r="E134" s="10">
        <v>5</v>
      </c>
    </row>
    <row r="135" spans="1:10" hidden="1" x14ac:dyDescent="0.35">
      <c r="A135" s="8"/>
      <c r="B135" s="8"/>
      <c r="C135" s="8"/>
      <c r="D135" s="8"/>
      <c r="E135" s="8"/>
    </row>
    <row r="136" spans="1:10" hidden="1" x14ac:dyDescent="0.35">
      <c r="A136" s="8"/>
      <c r="B136" s="8"/>
      <c r="C136" s="8"/>
      <c r="D136" s="8"/>
      <c r="E136" s="8"/>
    </row>
    <row r="137" spans="1:10" hidden="1" x14ac:dyDescent="0.35">
      <c r="A137" s="8"/>
      <c r="B137" s="19" t="s">
        <v>42</v>
      </c>
      <c r="C137" s="8"/>
      <c r="D137" s="8"/>
      <c r="E137" s="8"/>
    </row>
    <row r="138" spans="1:10" hidden="1" x14ac:dyDescent="0.35">
      <c r="A138" s="11"/>
    </row>
    <row r="139" spans="1:10" hidden="1" x14ac:dyDescent="0.35">
      <c r="A139" s="483" t="s">
        <v>98</v>
      </c>
      <c r="B139" s="482"/>
      <c r="C139" s="482"/>
      <c r="D139" s="482"/>
      <c r="E139" s="482"/>
      <c r="F139" s="482"/>
      <c r="G139" s="482"/>
      <c r="H139" s="482"/>
      <c r="I139" s="482"/>
      <c r="J139" s="482"/>
    </row>
    <row r="140" spans="1:10" hidden="1" x14ac:dyDescent="0.35">
      <c r="A140" s="13"/>
    </row>
    <row r="141" spans="1:10" ht="37.5" hidden="1" x14ac:dyDescent="0.35">
      <c r="A141" s="10" t="s">
        <v>28</v>
      </c>
      <c r="B141" s="10" t="s">
        <v>3</v>
      </c>
      <c r="C141" s="10" t="s">
        <v>99</v>
      </c>
      <c r="D141" s="10" t="s">
        <v>100</v>
      </c>
      <c r="E141" s="10" t="s">
        <v>101</v>
      </c>
      <c r="F141" s="10" t="s">
        <v>48</v>
      </c>
    </row>
    <row r="142" spans="1:10" hidden="1" x14ac:dyDescent="0.35">
      <c r="A142" s="10">
        <v>1</v>
      </c>
      <c r="B142" s="10">
        <v>2</v>
      </c>
      <c r="C142" s="10">
        <v>3</v>
      </c>
      <c r="D142" s="10">
        <v>4</v>
      </c>
      <c r="E142" s="10">
        <v>5</v>
      </c>
      <c r="F142" s="10">
        <v>6</v>
      </c>
    </row>
    <row r="143" spans="1:10" hidden="1" x14ac:dyDescent="0.35">
      <c r="A143" s="8"/>
      <c r="B143" s="8"/>
      <c r="C143" s="8"/>
      <c r="D143" s="8"/>
      <c r="E143" s="8"/>
      <c r="F143" s="8"/>
    </row>
    <row r="144" spans="1:10" hidden="1" x14ac:dyDescent="0.35">
      <c r="A144" s="8"/>
      <c r="B144" s="8"/>
      <c r="C144" s="8"/>
      <c r="D144" s="8"/>
      <c r="E144" s="8"/>
      <c r="F144" s="8"/>
    </row>
    <row r="145" spans="1:10" hidden="1" x14ac:dyDescent="0.35">
      <c r="A145" s="8"/>
      <c r="B145" s="19" t="s">
        <v>42</v>
      </c>
      <c r="C145" s="10" t="s">
        <v>15</v>
      </c>
      <c r="D145" s="10" t="s">
        <v>15</v>
      </c>
      <c r="E145" s="10" t="s">
        <v>15</v>
      </c>
      <c r="F145" s="8"/>
    </row>
    <row r="146" spans="1:10" hidden="1" x14ac:dyDescent="0.35">
      <c r="A146" s="11"/>
    </row>
    <row r="147" spans="1:10" hidden="1" x14ac:dyDescent="0.35">
      <c r="A147" s="483" t="s">
        <v>102</v>
      </c>
      <c r="B147" s="482"/>
      <c r="C147" s="482"/>
      <c r="D147" s="482"/>
      <c r="E147" s="482"/>
      <c r="F147" s="482"/>
      <c r="G147" s="482"/>
      <c r="H147" s="482"/>
      <c r="I147" s="482"/>
      <c r="J147" s="482"/>
    </row>
    <row r="148" spans="1:10" hidden="1" x14ac:dyDescent="0.35">
      <c r="A148" s="11"/>
    </row>
    <row r="149" spans="1:10" ht="37.5" hidden="1" x14ac:dyDescent="0.35">
      <c r="A149" s="10" t="s">
        <v>28</v>
      </c>
      <c r="B149" s="10" t="s">
        <v>3</v>
      </c>
      <c r="C149" s="10" t="s">
        <v>103</v>
      </c>
      <c r="D149" s="10" t="s">
        <v>104</v>
      </c>
      <c r="E149" s="10" t="s">
        <v>105</v>
      </c>
    </row>
    <row r="150" spans="1:10" hidden="1" x14ac:dyDescent="0.35">
      <c r="A150" s="10">
        <v>1</v>
      </c>
      <c r="B150" s="10">
        <v>2</v>
      </c>
      <c r="C150" s="10">
        <v>3</v>
      </c>
      <c r="D150" s="10">
        <v>4</v>
      </c>
      <c r="E150" s="10">
        <v>5</v>
      </c>
    </row>
    <row r="151" spans="1:10" hidden="1" x14ac:dyDescent="0.35">
      <c r="A151" s="8"/>
      <c r="B151" s="8"/>
      <c r="C151" s="8"/>
      <c r="D151" s="8"/>
      <c r="E151" s="8"/>
    </row>
    <row r="152" spans="1:10" hidden="1" x14ac:dyDescent="0.35">
      <c r="A152" s="8"/>
      <c r="B152" s="8"/>
      <c r="C152" s="8"/>
      <c r="D152" s="8"/>
      <c r="E152" s="8"/>
    </row>
    <row r="153" spans="1:10" hidden="1" x14ac:dyDescent="0.35">
      <c r="A153" s="8"/>
      <c r="B153" s="19" t="s">
        <v>42</v>
      </c>
      <c r="C153" s="10" t="s">
        <v>15</v>
      </c>
      <c r="D153" s="10" t="s">
        <v>15</v>
      </c>
      <c r="E153" s="10" t="s">
        <v>15</v>
      </c>
    </row>
    <row r="154" spans="1:10" hidden="1" x14ac:dyDescent="0.35">
      <c r="A154" s="11"/>
    </row>
    <row r="155" spans="1:10" hidden="1" x14ac:dyDescent="0.35">
      <c r="A155" s="483" t="s">
        <v>106</v>
      </c>
      <c r="B155" s="484"/>
      <c r="C155" s="484"/>
      <c r="D155" s="484"/>
      <c r="E155" s="484"/>
      <c r="F155" s="484"/>
      <c r="G155" s="484"/>
      <c r="H155" s="484"/>
      <c r="I155" s="484"/>
      <c r="J155" s="484"/>
    </row>
    <row r="156" spans="1:10" hidden="1" x14ac:dyDescent="0.35">
      <c r="A156" s="13"/>
    </row>
    <row r="157" spans="1:10" ht="37.5" hidden="1" x14ac:dyDescent="0.35">
      <c r="A157" s="10" t="s">
        <v>28</v>
      </c>
      <c r="B157" s="10" t="s">
        <v>44</v>
      </c>
      <c r="C157" s="10" t="s">
        <v>107</v>
      </c>
      <c r="D157" s="10" t="s">
        <v>108</v>
      </c>
      <c r="E157" s="10" t="s">
        <v>109</v>
      </c>
    </row>
    <row r="158" spans="1:10" hidden="1" x14ac:dyDescent="0.35">
      <c r="A158" s="10">
        <v>1</v>
      </c>
      <c r="B158" s="10">
        <v>2</v>
      </c>
      <c r="C158" s="10">
        <v>3</v>
      </c>
      <c r="D158" s="10">
        <v>4</v>
      </c>
      <c r="E158" s="10">
        <v>5</v>
      </c>
    </row>
    <row r="159" spans="1:10" hidden="1" x14ac:dyDescent="0.35">
      <c r="A159" s="8"/>
      <c r="B159" s="8"/>
      <c r="C159" s="8"/>
      <c r="D159" s="8"/>
      <c r="E159" s="8"/>
    </row>
    <row r="160" spans="1:10" hidden="1" x14ac:dyDescent="0.35">
      <c r="A160" s="8"/>
      <c r="B160" s="8"/>
      <c r="C160" s="8"/>
      <c r="D160" s="8"/>
      <c r="E160" s="8"/>
    </row>
    <row r="161" spans="1:10" hidden="1" x14ac:dyDescent="0.35">
      <c r="A161" s="8"/>
      <c r="B161" s="19" t="s">
        <v>42</v>
      </c>
      <c r="C161" s="10" t="s">
        <v>15</v>
      </c>
      <c r="D161" s="10" t="s">
        <v>15</v>
      </c>
      <c r="E161" s="8"/>
    </row>
    <row r="162" spans="1:10" x14ac:dyDescent="0.35">
      <c r="A162" s="11"/>
    </row>
    <row r="163" spans="1:10" x14ac:dyDescent="0.35">
      <c r="A163" s="489" t="s">
        <v>110</v>
      </c>
      <c r="B163" s="490"/>
      <c r="C163" s="490"/>
      <c r="D163" s="490"/>
      <c r="E163" s="490"/>
      <c r="F163" s="490"/>
      <c r="G163" s="490"/>
      <c r="H163" s="490"/>
      <c r="I163" s="490"/>
      <c r="J163" s="490"/>
    </row>
    <row r="164" spans="1:10" x14ac:dyDescent="0.35">
      <c r="A164" s="13"/>
    </row>
    <row r="165" spans="1:10" ht="25" x14ac:dyDescent="0.35">
      <c r="A165" s="10" t="s">
        <v>28</v>
      </c>
      <c r="B165" s="10" t="s">
        <v>44</v>
      </c>
      <c r="C165" s="10" t="s">
        <v>111</v>
      </c>
      <c r="D165" s="10" t="s">
        <v>112</v>
      </c>
    </row>
    <row r="166" spans="1:10" x14ac:dyDescent="0.35">
      <c r="A166" s="7">
        <v>1</v>
      </c>
      <c r="B166" s="7">
        <v>2</v>
      </c>
      <c r="C166" s="7">
        <v>3</v>
      </c>
      <c r="D166" s="7">
        <v>4</v>
      </c>
    </row>
    <row r="167" spans="1:10" x14ac:dyDescent="0.35">
      <c r="A167" s="8" t="s">
        <v>135</v>
      </c>
      <c r="B167" s="8" t="s">
        <v>136</v>
      </c>
      <c r="C167" s="10">
        <v>2</v>
      </c>
      <c r="D167" s="17">
        <v>894200</v>
      </c>
    </row>
    <row r="168" spans="1:10" x14ac:dyDescent="0.35">
      <c r="A168" s="8"/>
      <c r="B168" s="8"/>
      <c r="C168" s="8"/>
      <c r="D168" s="17"/>
    </row>
    <row r="169" spans="1:10" x14ac:dyDescent="0.35">
      <c r="A169" s="8"/>
      <c r="B169" s="19" t="s">
        <v>42</v>
      </c>
      <c r="C169" s="10" t="s">
        <v>15</v>
      </c>
      <c r="D169" s="17">
        <f>SUM(D167:D168)</f>
        <v>894200</v>
      </c>
    </row>
    <row r="170" spans="1:10" x14ac:dyDescent="0.35">
      <c r="A170" s="11"/>
    </row>
    <row r="171" spans="1:10" hidden="1" x14ac:dyDescent="0.35">
      <c r="A171" s="489" t="s">
        <v>113</v>
      </c>
      <c r="B171" s="490"/>
      <c r="C171" s="490"/>
      <c r="D171" s="490"/>
      <c r="E171" s="490"/>
      <c r="F171" s="490"/>
      <c r="G171" s="490"/>
      <c r="H171" s="490"/>
      <c r="I171" s="490"/>
      <c r="J171" s="490"/>
    </row>
    <row r="172" spans="1:10" hidden="1" x14ac:dyDescent="0.35">
      <c r="A172" s="13"/>
    </row>
    <row r="173" spans="1:10" ht="37.5" hidden="1" x14ac:dyDescent="0.35">
      <c r="A173" s="10" t="s">
        <v>28</v>
      </c>
      <c r="B173" s="10" t="s">
        <v>44</v>
      </c>
      <c r="C173" s="10" t="s">
        <v>103</v>
      </c>
      <c r="D173" s="10" t="s">
        <v>114</v>
      </c>
      <c r="E173" s="10" t="s">
        <v>115</v>
      </c>
    </row>
    <row r="174" spans="1:10" hidden="1" x14ac:dyDescent="0.35">
      <c r="A174" s="8"/>
      <c r="B174" s="10">
        <v>1</v>
      </c>
      <c r="C174" s="10">
        <v>2</v>
      </c>
      <c r="D174" s="10">
        <v>3</v>
      </c>
      <c r="E174" s="10">
        <v>4</v>
      </c>
    </row>
    <row r="175" spans="1:10" hidden="1" x14ac:dyDescent="0.35">
      <c r="A175" s="8"/>
      <c r="B175" s="8"/>
      <c r="C175" s="8"/>
      <c r="D175" s="8"/>
      <c r="E175" s="8"/>
    </row>
    <row r="176" spans="1:10" hidden="1" x14ac:dyDescent="0.35">
      <c r="A176" s="8"/>
      <c r="B176" s="8"/>
      <c r="C176" s="8"/>
      <c r="D176" s="8"/>
      <c r="E176" s="8"/>
    </row>
    <row r="177" spans="1:5" hidden="1" x14ac:dyDescent="0.35">
      <c r="A177" s="8"/>
      <c r="B177" s="19" t="s">
        <v>42</v>
      </c>
      <c r="C177" s="8"/>
      <c r="D177" s="10" t="s">
        <v>15</v>
      </c>
      <c r="E177" s="8"/>
    </row>
  </sheetData>
  <mergeCells count="34">
    <mergeCell ref="A147:J147"/>
    <mergeCell ref="A155:J155"/>
    <mergeCell ref="A163:J163"/>
    <mergeCell ref="A171:J171"/>
    <mergeCell ref="A94:J94"/>
    <mergeCell ref="A106:J106"/>
    <mergeCell ref="A118:J118"/>
    <mergeCell ref="A123:J123"/>
    <mergeCell ref="A131:J131"/>
    <mergeCell ref="A139:J139"/>
    <mergeCell ref="A82:J82"/>
    <mergeCell ref="E24:G24"/>
    <mergeCell ref="A30:B30"/>
    <mergeCell ref="A32:J32"/>
    <mergeCell ref="A40:J40"/>
    <mergeCell ref="A49:J49"/>
    <mergeCell ref="A54:A55"/>
    <mergeCell ref="C54:C55"/>
    <mergeCell ref="D54:D55"/>
    <mergeCell ref="A59:A60"/>
    <mergeCell ref="C59:C60"/>
    <mergeCell ref="D59:D60"/>
    <mergeCell ref="A69:J69"/>
    <mergeCell ref="A71:J71"/>
    <mergeCell ref="A6:I6"/>
    <mergeCell ref="A21:J21"/>
    <mergeCell ref="A23:A25"/>
    <mergeCell ref="B23:B25"/>
    <mergeCell ref="C23:C25"/>
    <mergeCell ref="D23:G23"/>
    <mergeCell ref="H23:H25"/>
    <mergeCell ref="I23:I25"/>
    <mergeCell ref="J23:J25"/>
    <mergeCell ref="D24:D25"/>
  </mergeCells>
  <hyperlinks>
    <hyperlink ref="A7" r:id="rId1" display="consultantplus://offline/ref=0F40E7BB26451C12492B4EE999FF440CA68FF2B663E7B1FF39F1609F36278DFFAC49D49C8BAE0C53EB5F3AiAzCI"/>
    <hyperlink ref="B63" location="Par1140" display="Par1140"/>
    <hyperlink ref="B64" location="Par1140" display="Par1140"/>
    <hyperlink ref="A69" r:id="rId2" display="consultantplus://offline/ref=0F40E7BB26451C12492B50E48F931904A283AEBF65E4E6A064F737C0i6z6I"/>
  </hyperlinks>
  <pageMargins left="0.70866141732283472" right="0" top="0" bottom="0" header="0.31496062992125984" footer="0.31496062992125984"/>
  <pageSetup paperSize="9" scale="90"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7"/>
  <sheetViews>
    <sheetView topLeftCell="A10" workbookViewId="0">
      <selection activeCell="D168" sqref="D168"/>
    </sheetView>
  </sheetViews>
  <sheetFormatPr defaultRowHeight="14.5" x14ac:dyDescent="0.35"/>
  <cols>
    <col min="1" max="1" width="5" customWidth="1"/>
    <col min="2" max="2" width="25.1796875" customWidth="1"/>
    <col min="3" max="3" width="16" customWidth="1"/>
    <col min="4" max="4" width="11.453125" customWidth="1"/>
    <col min="5" max="5" width="15" customWidth="1"/>
    <col min="6" max="6" width="12.26953125" customWidth="1"/>
    <col min="7" max="7" width="12.81640625" customWidth="1"/>
    <col min="8" max="8" width="13.7265625" customWidth="1"/>
    <col min="9" max="9" width="9.81640625" customWidth="1"/>
    <col min="10" max="10" width="16.54296875" customWidth="1"/>
  </cols>
  <sheetData>
    <row r="1" spans="1:9" x14ac:dyDescent="0.35">
      <c r="I1" s="1" t="s">
        <v>16</v>
      </c>
    </row>
    <row r="2" spans="1:9" x14ac:dyDescent="0.35">
      <c r="I2" s="1" t="s">
        <v>12</v>
      </c>
    </row>
    <row r="3" spans="1:9" x14ac:dyDescent="0.35">
      <c r="I3" s="1" t="s">
        <v>17</v>
      </c>
    </row>
    <row r="4" spans="1:9" x14ac:dyDescent="0.35">
      <c r="I4" s="1" t="s">
        <v>13</v>
      </c>
    </row>
    <row r="5" spans="1:9" x14ac:dyDescent="0.35">
      <c r="A5" s="2"/>
    </row>
    <row r="6" spans="1:9" x14ac:dyDescent="0.35">
      <c r="A6" s="481" t="s">
        <v>18</v>
      </c>
      <c r="B6" s="482"/>
      <c r="C6" s="482"/>
      <c r="D6" s="482"/>
      <c r="E6" s="482"/>
      <c r="F6" s="482"/>
      <c r="G6" s="482"/>
      <c r="H6" s="482"/>
      <c r="I6" s="482"/>
    </row>
    <row r="7" spans="1:9" x14ac:dyDescent="0.35">
      <c r="A7" s="12" t="s">
        <v>19</v>
      </c>
    </row>
    <row r="8" spans="1:9" x14ac:dyDescent="0.35">
      <c r="A8" s="13" t="s">
        <v>20</v>
      </c>
    </row>
    <row r="9" spans="1:9" x14ac:dyDescent="0.35">
      <c r="A9" s="11"/>
    </row>
    <row r="10" spans="1:9" x14ac:dyDescent="0.35">
      <c r="A10" s="13"/>
      <c r="E10" s="13"/>
    </row>
    <row r="11" spans="1:9" x14ac:dyDescent="0.35">
      <c r="A11" s="11"/>
    </row>
    <row r="12" spans="1:9" x14ac:dyDescent="0.35">
      <c r="A12" s="13"/>
      <c r="D12" s="2" t="s">
        <v>21</v>
      </c>
      <c r="E12" s="14"/>
      <c r="F12" s="14"/>
    </row>
    <row r="13" spans="1:9" x14ac:dyDescent="0.35">
      <c r="A13" s="13"/>
      <c r="D13" s="2" t="s">
        <v>22</v>
      </c>
      <c r="E13" s="14"/>
      <c r="F13" s="14"/>
    </row>
    <row r="14" spans="1:9" x14ac:dyDescent="0.35">
      <c r="A14" s="13"/>
      <c r="D14" s="2" t="s">
        <v>23</v>
      </c>
      <c r="E14" s="14"/>
      <c r="F14" s="14"/>
    </row>
    <row r="15" spans="1:9" x14ac:dyDescent="0.35">
      <c r="A15" s="11"/>
    </row>
    <row r="16" spans="1:9" x14ac:dyDescent="0.35">
      <c r="A16" s="15" t="s">
        <v>24</v>
      </c>
    </row>
    <row r="17" spans="1:10" hidden="1" x14ac:dyDescent="0.35">
      <c r="A17" s="11"/>
    </row>
    <row r="18" spans="1:10" hidden="1" x14ac:dyDescent="0.35">
      <c r="A18" s="13" t="s">
        <v>78</v>
      </c>
    </row>
    <row r="19" spans="1:10" hidden="1" x14ac:dyDescent="0.35">
      <c r="A19" s="13" t="s">
        <v>79</v>
      </c>
    </row>
    <row r="20" spans="1:10" hidden="1" x14ac:dyDescent="0.35">
      <c r="A20" s="11"/>
    </row>
    <row r="21" spans="1:10" hidden="1" x14ac:dyDescent="0.35">
      <c r="A21" s="483" t="s">
        <v>27</v>
      </c>
      <c r="B21" s="484"/>
      <c r="C21" s="484"/>
      <c r="D21" s="484"/>
      <c r="E21" s="484"/>
      <c r="F21" s="484"/>
      <c r="G21" s="484"/>
      <c r="H21" s="484"/>
      <c r="I21" s="484"/>
      <c r="J21" s="484"/>
    </row>
    <row r="22" spans="1:10" hidden="1" x14ac:dyDescent="0.35">
      <c r="A22" s="11"/>
    </row>
    <row r="23" spans="1:10" ht="0.75" hidden="1" customHeight="1" x14ac:dyDescent="0.35">
      <c r="A23" s="485" t="s">
        <v>28</v>
      </c>
      <c r="B23" s="485" t="s">
        <v>29</v>
      </c>
      <c r="C23" s="485" t="s">
        <v>30</v>
      </c>
      <c r="D23" s="485" t="s">
        <v>31</v>
      </c>
      <c r="E23" s="485"/>
      <c r="F23" s="485"/>
      <c r="G23" s="485"/>
      <c r="H23" s="485" t="s">
        <v>32</v>
      </c>
      <c r="I23" s="485" t="s">
        <v>33</v>
      </c>
      <c r="J23" s="485" t="s">
        <v>34</v>
      </c>
    </row>
    <row r="24" spans="1:10" hidden="1" x14ac:dyDescent="0.35">
      <c r="A24" s="485"/>
      <c r="B24" s="485"/>
      <c r="C24" s="485"/>
      <c r="D24" s="485" t="s">
        <v>7</v>
      </c>
      <c r="E24" s="485" t="s">
        <v>5</v>
      </c>
      <c r="F24" s="485"/>
      <c r="G24" s="485"/>
      <c r="H24" s="485"/>
      <c r="I24" s="485"/>
      <c r="J24" s="485"/>
    </row>
    <row r="25" spans="1:10" ht="0.75" hidden="1" customHeight="1" x14ac:dyDescent="0.35">
      <c r="A25" s="485"/>
      <c r="B25" s="485"/>
      <c r="C25" s="485"/>
      <c r="D25" s="485"/>
      <c r="E25" s="10" t="s">
        <v>35</v>
      </c>
      <c r="F25" s="10" t="s">
        <v>36</v>
      </c>
      <c r="G25" s="10" t="s">
        <v>37</v>
      </c>
      <c r="H25" s="485"/>
      <c r="I25" s="485"/>
      <c r="J25" s="485"/>
    </row>
    <row r="26" spans="1:10" hidden="1" x14ac:dyDescent="0.35">
      <c r="A26" s="10">
        <v>1</v>
      </c>
      <c r="B26" s="10">
        <v>2</v>
      </c>
      <c r="C26" s="10">
        <v>3</v>
      </c>
      <c r="D26" s="10">
        <v>4</v>
      </c>
      <c r="E26" s="10">
        <v>5</v>
      </c>
      <c r="F26" s="10">
        <v>6</v>
      </c>
      <c r="G26" s="10">
        <v>7</v>
      </c>
      <c r="H26" s="10">
        <v>8</v>
      </c>
      <c r="I26" s="10">
        <v>9</v>
      </c>
      <c r="J26" s="10">
        <v>10</v>
      </c>
    </row>
    <row r="27" spans="1:10" hidden="1" x14ac:dyDescent="0.35">
      <c r="A27" s="8"/>
      <c r="B27" s="8"/>
      <c r="C27" s="8"/>
      <c r="D27" s="8"/>
      <c r="E27" s="8"/>
      <c r="F27" s="8"/>
      <c r="G27" s="8"/>
      <c r="H27" s="8"/>
      <c r="I27" s="8"/>
      <c r="J27" s="8"/>
    </row>
    <row r="28" spans="1:10" hidden="1" x14ac:dyDescent="0.35">
      <c r="A28" s="8"/>
      <c r="B28" s="8"/>
      <c r="C28" s="8"/>
      <c r="D28" s="8"/>
      <c r="E28" s="8"/>
      <c r="F28" s="8"/>
      <c r="G28" s="8"/>
      <c r="H28" s="8"/>
      <c r="I28" s="8"/>
      <c r="J28" s="8"/>
    </row>
    <row r="29" spans="1:10" hidden="1" x14ac:dyDescent="0.35">
      <c r="A29" s="8"/>
      <c r="B29" s="8"/>
      <c r="C29" s="8"/>
      <c r="D29" s="8"/>
      <c r="E29" s="8"/>
      <c r="F29" s="8"/>
      <c r="G29" s="8"/>
      <c r="H29" s="8"/>
      <c r="I29" s="8"/>
      <c r="J29" s="8"/>
    </row>
    <row r="30" spans="1:10" hidden="1" x14ac:dyDescent="0.35">
      <c r="A30" s="488" t="s">
        <v>42</v>
      </c>
      <c r="B30" s="488"/>
      <c r="C30" s="8" t="s">
        <v>15</v>
      </c>
      <c r="D30" s="8"/>
      <c r="E30" s="8" t="s">
        <v>15</v>
      </c>
      <c r="F30" s="8" t="s">
        <v>15</v>
      </c>
      <c r="G30" s="8" t="s">
        <v>15</v>
      </c>
      <c r="H30" s="18" t="s">
        <v>15</v>
      </c>
      <c r="I30" s="8" t="s">
        <v>15</v>
      </c>
      <c r="J30" s="8"/>
    </row>
    <row r="31" spans="1:10" hidden="1" x14ac:dyDescent="0.35">
      <c r="A31" s="11"/>
    </row>
    <row r="32" spans="1:10" hidden="1" x14ac:dyDescent="0.35">
      <c r="A32" s="489" t="s">
        <v>43</v>
      </c>
      <c r="B32" s="490"/>
      <c r="C32" s="490"/>
      <c r="D32" s="490"/>
      <c r="E32" s="490"/>
      <c r="F32" s="490"/>
      <c r="G32" s="490"/>
      <c r="H32" s="490"/>
      <c r="I32" s="490"/>
      <c r="J32" s="490"/>
    </row>
    <row r="33" spans="1:10" hidden="1" x14ac:dyDescent="0.35">
      <c r="A33" s="11"/>
    </row>
    <row r="34" spans="1:10" ht="50" hidden="1" x14ac:dyDescent="0.35">
      <c r="A34" s="10" t="s">
        <v>28</v>
      </c>
      <c r="B34" s="10" t="s">
        <v>44</v>
      </c>
      <c r="C34" s="10" t="s">
        <v>45</v>
      </c>
      <c r="D34" s="10" t="s">
        <v>46</v>
      </c>
      <c r="E34" s="10" t="s">
        <v>47</v>
      </c>
      <c r="F34" s="10" t="s">
        <v>48</v>
      </c>
    </row>
    <row r="35" spans="1:10" hidden="1" x14ac:dyDescent="0.35">
      <c r="A35" s="10">
        <v>1</v>
      </c>
      <c r="B35" s="10">
        <v>2</v>
      </c>
      <c r="C35" s="10">
        <v>3</v>
      </c>
      <c r="D35" s="10">
        <v>4</v>
      </c>
      <c r="E35" s="10">
        <v>5</v>
      </c>
      <c r="F35" s="10">
        <v>6</v>
      </c>
    </row>
    <row r="36" spans="1:10" hidden="1" x14ac:dyDescent="0.35">
      <c r="A36" s="8"/>
      <c r="B36" s="8"/>
      <c r="C36" s="8"/>
      <c r="D36" s="8"/>
      <c r="E36" s="8"/>
      <c r="F36" s="8"/>
    </row>
    <row r="37" spans="1:10" hidden="1" x14ac:dyDescent="0.35">
      <c r="A37" s="8"/>
      <c r="B37" s="8"/>
      <c r="C37" s="8"/>
      <c r="D37" s="8"/>
      <c r="E37" s="8"/>
      <c r="F37" s="8"/>
    </row>
    <row r="38" spans="1:10" hidden="1" x14ac:dyDescent="0.35">
      <c r="A38" s="8"/>
      <c r="B38" s="19" t="s">
        <v>42</v>
      </c>
      <c r="C38" s="10" t="s">
        <v>15</v>
      </c>
      <c r="D38" s="10" t="s">
        <v>15</v>
      </c>
      <c r="E38" s="10" t="s">
        <v>15</v>
      </c>
      <c r="F38" s="8"/>
    </row>
    <row r="39" spans="1:10" hidden="1" x14ac:dyDescent="0.35">
      <c r="A39" s="11"/>
    </row>
    <row r="40" spans="1:10" hidden="1" x14ac:dyDescent="0.35">
      <c r="A40" s="483" t="s">
        <v>49</v>
      </c>
      <c r="B40" s="484"/>
      <c r="C40" s="484"/>
      <c r="D40" s="484"/>
      <c r="E40" s="484"/>
      <c r="F40" s="484"/>
      <c r="G40" s="484"/>
      <c r="H40" s="484"/>
      <c r="I40" s="484"/>
      <c r="J40" s="484"/>
    </row>
    <row r="41" spans="1:10" hidden="1" x14ac:dyDescent="0.35">
      <c r="A41" s="13"/>
    </row>
    <row r="42" spans="1:10" hidden="1" x14ac:dyDescent="0.35">
      <c r="A42" s="11"/>
    </row>
    <row r="43" spans="1:10" ht="62.5" hidden="1" x14ac:dyDescent="0.35">
      <c r="A43" s="10" t="s">
        <v>28</v>
      </c>
      <c r="B43" s="10" t="s">
        <v>44</v>
      </c>
      <c r="C43" s="10" t="s">
        <v>50</v>
      </c>
      <c r="D43" s="10" t="s">
        <v>51</v>
      </c>
      <c r="E43" s="10" t="s">
        <v>52</v>
      </c>
      <c r="F43" s="10" t="s">
        <v>48</v>
      </c>
    </row>
    <row r="44" spans="1:10" hidden="1" x14ac:dyDescent="0.35">
      <c r="A44" s="10">
        <v>1</v>
      </c>
      <c r="B44" s="10">
        <v>2</v>
      </c>
      <c r="C44" s="10">
        <v>3</v>
      </c>
      <c r="D44" s="10">
        <v>4</v>
      </c>
      <c r="E44" s="10">
        <v>5</v>
      </c>
      <c r="F44" s="10">
        <v>6</v>
      </c>
    </row>
    <row r="45" spans="1:10" hidden="1" x14ac:dyDescent="0.35">
      <c r="A45" s="8"/>
      <c r="B45" s="8"/>
      <c r="C45" s="8"/>
      <c r="D45" s="8"/>
      <c r="E45" s="8"/>
      <c r="F45" s="8"/>
    </row>
    <row r="46" spans="1:10" hidden="1" x14ac:dyDescent="0.35">
      <c r="A46" s="8"/>
      <c r="B46" s="8"/>
      <c r="C46" s="8"/>
      <c r="D46" s="8"/>
      <c r="E46" s="8"/>
      <c r="F46" s="8"/>
    </row>
    <row r="47" spans="1:10" hidden="1" x14ac:dyDescent="0.35">
      <c r="A47" s="8"/>
      <c r="B47" s="19" t="s">
        <v>42</v>
      </c>
      <c r="C47" s="10" t="s">
        <v>15</v>
      </c>
      <c r="D47" s="10" t="s">
        <v>15</v>
      </c>
      <c r="E47" s="10" t="s">
        <v>15</v>
      </c>
      <c r="F47" s="8"/>
    </row>
    <row r="48" spans="1:10" hidden="1" x14ac:dyDescent="0.35">
      <c r="A48" s="11"/>
    </row>
    <row r="49" spans="1:10" ht="0.75" hidden="1" customHeight="1" x14ac:dyDescent="0.35">
      <c r="A49" s="489" t="s">
        <v>53</v>
      </c>
      <c r="B49" s="490"/>
      <c r="C49" s="490"/>
      <c r="D49" s="490"/>
      <c r="E49" s="490"/>
      <c r="F49" s="490"/>
      <c r="G49" s="490"/>
      <c r="H49" s="490"/>
      <c r="I49" s="490"/>
      <c r="J49" s="490"/>
    </row>
    <row r="50" spans="1:10" hidden="1" x14ac:dyDescent="0.35">
      <c r="A50" s="11"/>
    </row>
    <row r="51" spans="1:10" ht="0.75" hidden="1" customHeight="1" x14ac:dyDescent="0.35">
      <c r="A51" s="10" t="s">
        <v>28</v>
      </c>
      <c r="B51" s="10" t="s">
        <v>54</v>
      </c>
      <c r="C51" s="10" t="s">
        <v>55</v>
      </c>
      <c r="D51" s="10" t="s">
        <v>56</v>
      </c>
    </row>
    <row r="52" spans="1:10" hidden="1" x14ac:dyDescent="0.35">
      <c r="A52" s="10">
        <v>1</v>
      </c>
      <c r="B52" s="10">
        <v>2</v>
      </c>
      <c r="C52" s="10">
        <v>3</v>
      </c>
      <c r="D52" s="10">
        <v>4</v>
      </c>
    </row>
    <row r="53" spans="1:10" ht="0.75" hidden="1" customHeight="1" x14ac:dyDescent="0.35">
      <c r="A53" s="10">
        <v>1</v>
      </c>
      <c r="B53" s="8" t="s">
        <v>57</v>
      </c>
      <c r="C53" s="10" t="s">
        <v>15</v>
      </c>
      <c r="D53" s="8"/>
    </row>
    <row r="54" spans="1:10" hidden="1" x14ac:dyDescent="0.35">
      <c r="A54" s="485" t="s">
        <v>58</v>
      </c>
      <c r="B54" s="18" t="s">
        <v>5</v>
      </c>
      <c r="C54" s="492"/>
      <c r="D54" s="492"/>
    </row>
    <row r="55" spans="1:10" ht="0.75" hidden="1" customHeight="1" x14ac:dyDescent="0.35">
      <c r="A55" s="485"/>
      <c r="B55" s="18" t="s">
        <v>59</v>
      </c>
      <c r="C55" s="492"/>
      <c r="D55" s="492"/>
    </row>
    <row r="56" spans="1:10" ht="0.75" hidden="1" customHeight="1" x14ac:dyDescent="0.35">
      <c r="A56" s="10" t="s">
        <v>60</v>
      </c>
      <c r="B56" s="8" t="s">
        <v>61</v>
      </c>
      <c r="C56" s="8"/>
      <c r="D56" s="8"/>
    </row>
    <row r="57" spans="1:10" ht="0.75" hidden="1" customHeight="1" x14ac:dyDescent="0.35">
      <c r="A57" s="10" t="s">
        <v>62</v>
      </c>
      <c r="B57" s="8" t="s">
        <v>63</v>
      </c>
      <c r="C57" s="8"/>
      <c r="D57" s="8"/>
    </row>
    <row r="58" spans="1:10" ht="0.75" hidden="1" customHeight="1" x14ac:dyDescent="0.35">
      <c r="A58" s="10">
        <v>2</v>
      </c>
      <c r="B58" s="8" t="s">
        <v>64</v>
      </c>
      <c r="C58" s="10" t="s">
        <v>15</v>
      </c>
      <c r="D58" s="8"/>
    </row>
    <row r="59" spans="1:10" hidden="1" x14ac:dyDescent="0.35">
      <c r="A59" s="485" t="s">
        <v>65</v>
      </c>
      <c r="B59" s="8" t="s">
        <v>5</v>
      </c>
      <c r="C59" s="492"/>
      <c r="D59" s="492"/>
    </row>
    <row r="60" spans="1:10" ht="0.75" hidden="1" customHeight="1" x14ac:dyDescent="0.35">
      <c r="A60" s="485"/>
      <c r="B60" s="8" t="s">
        <v>66</v>
      </c>
      <c r="C60" s="492"/>
      <c r="D60" s="492"/>
    </row>
    <row r="61" spans="1:10" ht="0.75" hidden="1" customHeight="1" x14ac:dyDescent="0.35">
      <c r="A61" s="10" t="s">
        <v>67</v>
      </c>
      <c r="B61" s="8" t="s">
        <v>68</v>
      </c>
      <c r="C61" s="8"/>
      <c r="D61" s="8"/>
    </row>
    <row r="62" spans="1:10" ht="0.75" hidden="1" customHeight="1" x14ac:dyDescent="0.35">
      <c r="A62" s="10" t="s">
        <v>69</v>
      </c>
      <c r="B62" s="8" t="s">
        <v>70</v>
      </c>
      <c r="C62" s="8"/>
      <c r="D62" s="8"/>
    </row>
    <row r="63" spans="1:10" ht="0.75" hidden="1" customHeight="1" x14ac:dyDescent="0.35">
      <c r="A63" s="10" t="s">
        <v>71</v>
      </c>
      <c r="B63" s="4" t="s">
        <v>72</v>
      </c>
      <c r="C63" s="8"/>
      <c r="D63" s="8"/>
    </row>
    <row r="64" spans="1:10" ht="0.75" hidden="1" customHeight="1" x14ac:dyDescent="0.35">
      <c r="A64" s="10" t="s">
        <v>73</v>
      </c>
      <c r="B64" s="4" t="s">
        <v>72</v>
      </c>
      <c r="C64" s="8"/>
      <c r="D64" s="8"/>
    </row>
    <row r="65" spans="1:10" ht="0.75" hidden="1" customHeight="1" x14ac:dyDescent="0.35">
      <c r="A65" s="10">
        <v>3</v>
      </c>
      <c r="B65" s="8" t="s">
        <v>74</v>
      </c>
      <c r="C65" s="8"/>
      <c r="D65" s="8"/>
    </row>
    <row r="66" spans="1:10" hidden="1" x14ac:dyDescent="0.35">
      <c r="A66" s="8"/>
      <c r="B66" s="19" t="s">
        <v>42</v>
      </c>
      <c r="C66" s="10" t="s">
        <v>15</v>
      </c>
      <c r="D66" s="8"/>
    </row>
    <row r="67" spans="1:10" hidden="1" x14ac:dyDescent="0.35">
      <c r="A67" s="11"/>
    </row>
    <row r="68" spans="1:10" hidden="1" x14ac:dyDescent="0.35">
      <c r="A68" s="22" t="s">
        <v>75</v>
      </c>
    </row>
    <row r="69" spans="1:10" ht="0.75" hidden="1" customHeight="1" x14ac:dyDescent="0.35">
      <c r="A69" s="494" t="s">
        <v>76</v>
      </c>
      <c r="B69" s="495"/>
      <c r="C69" s="495"/>
      <c r="D69" s="495"/>
      <c r="E69" s="495"/>
      <c r="F69" s="495"/>
      <c r="G69" s="495"/>
      <c r="H69" s="495"/>
      <c r="I69" s="495"/>
      <c r="J69" s="495"/>
    </row>
    <row r="70" spans="1:10" hidden="1" x14ac:dyDescent="0.35">
      <c r="A70" s="11"/>
    </row>
    <row r="71" spans="1:10" hidden="1" x14ac:dyDescent="0.35">
      <c r="A71" s="496" t="s">
        <v>77</v>
      </c>
      <c r="B71" s="497"/>
      <c r="C71" s="497"/>
      <c r="D71" s="497"/>
      <c r="E71" s="497"/>
      <c r="F71" s="497"/>
      <c r="G71" s="497"/>
      <c r="H71" s="497"/>
      <c r="I71" s="497"/>
      <c r="J71" s="497"/>
    </row>
    <row r="72" spans="1:10" hidden="1" x14ac:dyDescent="0.35">
      <c r="A72" s="11"/>
    </row>
    <row r="73" spans="1:10" hidden="1" x14ac:dyDescent="0.35">
      <c r="A73" s="13" t="s">
        <v>78</v>
      </c>
    </row>
    <row r="74" spans="1:10" hidden="1" x14ac:dyDescent="0.35">
      <c r="A74" s="13" t="s">
        <v>79</v>
      </c>
    </row>
    <row r="75" spans="1:10" hidden="1" x14ac:dyDescent="0.35">
      <c r="A75" s="11"/>
    </row>
    <row r="76" spans="1:10" ht="37.5" hidden="1" x14ac:dyDescent="0.35">
      <c r="A76" s="10" t="s">
        <v>28</v>
      </c>
      <c r="B76" s="10" t="s">
        <v>3</v>
      </c>
      <c r="C76" s="10" t="s">
        <v>80</v>
      </c>
      <c r="D76" s="10" t="s">
        <v>81</v>
      </c>
      <c r="E76" s="10" t="s">
        <v>82</v>
      </c>
    </row>
    <row r="77" spans="1:10" hidden="1" x14ac:dyDescent="0.35">
      <c r="A77" s="10">
        <v>1</v>
      </c>
      <c r="B77" s="10">
        <v>2</v>
      </c>
      <c r="C77" s="10">
        <v>3</v>
      </c>
      <c r="D77" s="10">
        <v>4</v>
      </c>
      <c r="E77" s="10">
        <v>5</v>
      </c>
    </row>
    <row r="78" spans="1:10" hidden="1" x14ac:dyDescent="0.35">
      <c r="A78" s="8"/>
      <c r="B78" s="8"/>
      <c r="C78" s="8"/>
      <c r="D78" s="8"/>
      <c r="E78" s="8"/>
    </row>
    <row r="79" spans="1:10" hidden="1" x14ac:dyDescent="0.35">
      <c r="A79" s="8"/>
      <c r="B79" s="8"/>
      <c r="C79" s="8"/>
      <c r="D79" s="8"/>
      <c r="E79" s="8"/>
    </row>
    <row r="80" spans="1:10" hidden="1" x14ac:dyDescent="0.35">
      <c r="A80" s="8"/>
      <c r="B80" s="19" t="s">
        <v>42</v>
      </c>
      <c r="C80" s="10" t="s">
        <v>15</v>
      </c>
      <c r="D80" s="10" t="s">
        <v>15</v>
      </c>
      <c r="E80" s="8"/>
    </row>
    <row r="81" spans="1:10" hidden="1" x14ac:dyDescent="0.35">
      <c r="A81" s="11"/>
    </row>
    <row r="82" spans="1:10" hidden="1" x14ac:dyDescent="0.35">
      <c r="A82" s="486" t="s">
        <v>83</v>
      </c>
      <c r="B82" s="487"/>
      <c r="C82" s="487"/>
      <c r="D82" s="487"/>
      <c r="E82" s="487"/>
      <c r="F82" s="487"/>
      <c r="G82" s="487"/>
      <c r="H82" s="487"/>
      <c r="I82" s="487"/>
      <c r="J82" s="487"/>
    </row>
    <row r="83" spans="1:10" hidden="1" x14ac:dyDescent="0.35">
      <c r="A83" s="13"/>
    </row>
    <row r="84" spans="1:10" hidden="1" x14ac:dyDescent="0.35">
      <c r="A84" s="11"/>
    </row>
    <row r="85" spans="1:10" hidden="1" x14ac:dyDescent="0.35">
      <c r="A85" s="13" t="s">
        <v>78</v>
      </c>
    </row>
    <row r="86" spans="1:10" hidden="1" x14ac:dyDescent="0.35">
      <c r="A86" s="13" t="s">
        <v>79</v>
      </c>
    </row>
    <row r="87" spans="1:10" hidden="1" x14ac:dyDescent="0.35">
      <c r="A87" s="11"/>
    </row>
    <row r="88" spans="1:10" ht="75" hidden="1" x14ac:dyDescent="0.35">
      <c r="A88" s="10" t="s">
        <v>28</v>
      </c>
      <c r="B88" s="10" t="s">
        <v>44</v>
      </c>
      <c r="C88" s="10" t="s">
        <v>84</v>
      </c>
      <c r="D88" s="10" t="s">
        <v>85</v>
      </c>
      <c r="E88" s="10" t="s">
        <v>86</v>
      </c>
    </row>
    <row r="89" spans="1:10" hidden="1" x14ac:dyDescent="0.35">
      <c r="A89" s="10">
        <v>1</v>
      </c>
      <c r="B89" s="10">
        <v>2</v>
      </c>
      <c r="C89" s="10">
        <v>3</v>
      </c>
      <c r="D89" s="10">
        <v>4</v>
      </c>
      <c r="E89" s="10">
        <v>5</v>
      </c>
    </row>
    <row r="90" spans="1:10" hidden="1" x14ac:dyDescent="0.35">
      <c r="A90" s="8"/>
      <c r="B90" s="8"/>
      <c r="C90" s="8"/>
      <c r="D90" s="8"/>
      <c r="E90" s="8"/>
    </row>
    <row r="91" spans="1:10" hidden="1" x14ac:dyDescent="0.35">
      <c r="A91" s="8"/>
      <c r="B91" s="8"/>
      <c r="C91" s="8"/>
      <c r="D91" s="8"/>
      <c r="E91" s="8"/>
    </row>
    <row r="92" spans="1:10" hidden="1" x14ac:dyDescent="0.35">
      <c r="A92" s="8"/>
      <c r="B92" s="19" t="s">
        <v>42</v>
      </c>
      <c r="C92" s="8"/>
      <c r="D92" s="10" t="s">
        <v>15</v>
      </c>
      <c r="E92" s="8"/>
    </row>
    <row r="93" spans="1:10" hidden="1" x14ac:dyDescent="0.35">
      <c r="A93" s="11"/>
    </row>
    <row r="94" spans="1:10" hidden="1" x14ac:dyDescent="0.35">
      <c r="A94" s="496" t="s">
        <v>87</v>
      </c>
      <c r="B94" s="497"/>
      <c r="C94" s="497"/>
      <c r="D94" s="497"/>
      <c r="E94" s="497"/>
      <c r="F94" s="497"/>
      <c r="G94" s="497"/>
      <c r="H94" s="497"/>
      <c r="I94" s="497"/>
      <c r="J94" s="497"/>
    </row>
    <row r="95" spans="1:10" hidden="1" x14ac:dyDescent="0.35">
      <c r="A95" s="13"/>
    </row>
    <row r="96" spans="1:10" hidden="1" x14ac:dyDescent="0.35">
      <c r="A96" s="11"/>
    </row>
    <row r="97" spans="1:10" hidden="1" x14ac:dyDescent="0.35">
      <c r="A97" s="22" t="s">
        <v>78</v>
      </c>
    </row>
    <row r="98" spans="1:10" hidden="1" x14ac:dyDescent="0.35">
      <c r="A98" s="13" t="s">
        <v>79</v>
      </c>
    </row>
    <row r="99" spans="1:10" hidden="1" x14ac:dyDescent="0.35">
      <c r="A99" s="11"/>
    </row>
    <row r="100" spans="1:10" ht="37.5" hidden="1" x14ac:dyDescent="0.35">
      <c r="A100" s="10" t="s">
        <v>28</v>
      </c>
      <c r="B100" s="10" t="s">
        <v>3</v>
      </c>
      <c r="C100" s="10" t="s">
        <v>80</v>
      </c>
      <c r="D100" s="10" t="s">
        <v>81</v>
      </c>
      <c r="E100" s="10" t="s">
        <v>82</v>
      </c>
    </row>
    <row r="101" spans="1:10" hidden="1" x14ac:dyDescent="0.35">
      <c r="A101" s="10">
        <v>1</v>
      </c>
      <c r="B101" s="10">
        <v>2</v>
      </c>
      <c r="C101" s="10">
        <v>3</v>
      </c>
      <c r="D101" s="10">
        <v>4</v>
      </c>
      <c r="E101" s="10">
        <v>5</v>
      </c>
    </row>
    <row r="102" spans="1:10" hidden="1" x14ac:dyDescent="0.35">
      <c r="A102" s="8"/>
      <c r="B102" s="8"/>
      <c r="C102" s="8"/>
      <c r="D102" s="8"/>
      <c r="E102" s="8"/>
    </row>
    <row r="103" spans="1:10" hidden="1" x14ac:dyDescent="0.35">
      <c r="A103" s="8"/>
      <c r="B103" s="8"/>
      <c r="C103" s="8"/>
      <c r="D103" s="8"/>
      <c r="E103" s="8"/>
    </row>
    <row r="104" spans="1:10" hidden="1" x14ac:dyDescent="0.35">
      <c r="A104" s="8"/>
      <c r="B104" s="19" t="s">
        <v>42</v>
      </c>
      <c r="C104" s="10" t="s">
        <v>15</v>
      </c>
      <c r="D104" s="10" t="s">
        <v>15</v>
      </c>
      <c r="E104" s="8"/>
    </row>
    <row r="105" spans="1:10" hidden="1" x14ac:dyDescent="0.35">
      <c r="A105" s="11"/>
    </row>
    <row r="106" spans="1:10" hidden="1" x14ac:dyDescent="0.35">
      <c r="A106" s="486" t="s">
        <v>88</v>
      </c>
      <c r="B106" s="487"/>
      <c r="C106" s="487"/>
      <c r="D106" s="487"/>
      <c r="E106" s="487"/>
      <c r="F106" s="487"/>
      <c r="G106" s="487"/>
      <c r="H106" s="487"/>
      <c r="I106" s="487"/>
      <c r="J106" s="487"/>
    </row>
    <row r="107" spans="1:10" hidden="1" x14ac:dyDescent="0.35">
      <c r="A107" s="13"/>
    </row>
    <row r="108" spans="1:10" hidden="1" x14ac:dyDescent="0.35">
      <c r="A108" s="11"/>
    </row>
    <row r="109" spans="1:10" hidden="1" x14ac:dyDescent="0.35">
      <c r="A109" s="13" t="s">
        <v>78</v>
      </c>
    </row>
    <row r="110" spans="1:10" hidden="1" x14ac:dyDescent="0.35">
      <c r="A110" s="13" t="s">
        <v>79</v>
      </c>
    </row>
    <row r="111" spans="1:10" hidden="1" x14ac:dyDescent="0.35">
      <c r="A111" s="11"/>
    </row>
    <row r="112" spans="1:10" ht="37.5" hidden="1" x14ac:dyDescent="0.35">
      <c r="A112" s="10" t="s">
        <v>28</v>
      </c>
      <c r="B112" s="10" t="s">
        <v>3</v>
      </c>
      <c r="C112" s="10" t="s">
        <v>80</v>
      </c>
      <c r="D112" s="10" t="s">
        <v>81</v>
      </c>
      <c r="E112" s="10" t="s">
        <v>82</v>
      </c>
    </row>
    <row r="113" spans="1:10" hidden="1" x14ac:dyDescent="0.35">
      <c r="A113" s="10">
        <v>1</v>
      </c>
      <c r="B113" s="10">
        <v>2</v>
      </c>
      <c r="C113" s="10">
        <v>3</v>
      </c>
      <c r="D113" s="10">
        <v>4</v>
      </c>
      <c r="E113" s="10">
        <v>5</v>
      </c>
    </row>
    <row r="114" spans="1:10" hidden="1" x14ac:dyDescent="0.35">
      <c r="A114" s="8"/>
      <c r="B114" s="8"/>
      <c r="C114" s="8"/>
      <c r="D114" s="8"/>
      <c r="E114" s="8"/>
    </row>
    <row r="115" spans="1:10" hidden="1" x14ac:dyDescent="0.35">
      <c r="A115" s="8"/>
      <c r="B115" s="8"/>
      <c r="C115" s="8"/>
      <c r="D115" s="8"/>
      <c r="E115" s="8"/>
    </row>
    <row r="116" spans="1:10" hidden="1" x14ac:dyDescent="0.35">
      <c r="A116" s="8"/>
      <c r="B116" s="19" t="s">
        <v>42</v>
      </c>
      <c r="C116" s="10" t="s">
        <v>15</v>
      </c>
      <c r="D116" s="10" t="s">
        <v>15</v>
      </c>
      <c r="E116" s="8"/>
    </row>
    <row r="117" spans="1:10" x14ac:dyDescent="0.35">
      <c r="A117" s="11"/>
    </row>
    <row r="118" spans="1:10" x14ac:dyDescent="0.35">
      <c r="A118" s="496" t="s">
        <v>89</v>
      </c>
      <c r="B118" s="497"/>
      <c r="C118" s="497"/>
      <c r="D118" s="497"/>
      <c r="E118" s="497"/>
      <c r="F118" s="497"/>
      <c r="G118" s="497"/>
      <c r="H118" s="497"/>
      <c r="I118" s="497"/>
      <c r="J118" s="497"/>
    </row>
    <row r="119" spans="1:10" x14ac:dyDescent="0.35">
      <c r="A119" s="13"/>
    </row>
    <row r="120" spans="1:10" x14ac:dyDescent="0.35">
      <c r="A120" s="13" t="s">
        <v>122</v>
      </c>
    </row>
    <row r="121" spans="1:10" x14ac:dyDescent="0.35">
      <c r="A121" s="13" t="s">
        <v>26</v>
      </c>
    </row>
    <row r="122" spans="1:10" x14ac:dyDescent="0.35">
      <c r="A122" s="11"/>
    </row>
    <row r="123" spans="1:10" hidden="1" x14ac:dyDescent="0.35">
      <c r="A123" s="483" t="s">
        <v>90</v>
      </c>
      <c r="B123" s="482"/>
      <c r="C123" s="482"/>
      <c r="D123" s="482"/>
      <c r="E123" s="482"/>
      <c r="F123" s="482"/>
      <c r="G123" s="482"/>
      <c r="H123" s="482"/>
      <c r="I123" s="482"/>
      <c r="J123" s="482"/>
    </row>
    <row r="124" spans="1:10" hidden="1" x14ac:dyDescent="0.35">
      <c r="A124" s="11"/>
    </row>
    <row r="125" spans="1:10" ht="37.5" hidden="1" x14ac:dyDescent="0.35">
      <c r="A125" s="10" t="s">
        <v>28</v>
      </c>
      <c r="B125" s="10" t="s">
        <v>44</v>
      </c>
      <c r="C125" s="10" t="s">
        <v>91</v>
      </c>
      <c r="D125" s="10" t="s">
        <v>92</v>
      </c>
      <c r="E125" s="10" t="s">
        <v>93</v>
      </c>
      <c r="F125" s="10" t="s">
        <v>48</v>
      </c>
    </row>
    <row r="126" spans="1:10" hidden="1" x14ac:dyDescent="0.35">
      <c r="A126" s="10">
        <v>1</v>
      </c>
      <c r="B126" s="10">
        <v>2</v>
      </c>
      <c r="C126" s="10">
        <v>3</v>
      </c>
      <c r="D126" s="10">
        <v>4</v>
      </c>
      <c r="E126" s="10">
        <v>5</v>
      </c>
      <c r="F126" s="10">
        <v>6</v>
      </c>
    </row>
    <row r="127" spans="1:10" hidden="1" x14ac:dyDescent="0.35">
      <c r="A127" s="8"/>
      <c r="B127" s="8"/>
      <c r="C127" s="8"/>
      <c r="D127" s="8"/>
      <c r="E127" s="8"/>
      <c r="F127" s="8"/>
    </row>
    <row r="128" spans="1:10" hidden="1" x14ac:dyDescent="0.35">
      <c r="A128" s="8"/>
      <c r="B128" s="8"/>
      <c r="C128" s="8"/>
      <c r="D128" s="8"/>
      <c r="E128" s="8"/>
      <c r="F128" s="8"/>
    </row>
    <row r="129" spans="1:10" hidden="1" x14ac:dyDescent="0.35">
      <c r="A129" s="8"/>
      <c r="B129" s="19" t="s">
        <v>42</v>
      </c>
      <c r="C129" s="10" t="s">
        <v>15</v>
      </c>
      <c r="D129" s="10" t="s">
        <v>15</v>
      </c>
      <c r="E129" s="10" t="s">
        <v>15</v>
      </c>
      <c r="F129" s="8"/>
    </row>
    <row r="130" spans="1:10" hidden="1" x14ac:dyDescent="0.35">
      <c r="A130" s="11"/>
    </row>
    <row r="131" spans="1:10" hidden="1" x14ac:dyDescent="0.35">
      <c r="A131" s="483" t="s">
        <v>94</v>
      </c>
      <c r="B131" s="482"/>
      <c r="C131" s="482"/>
      <c r="D131" s="482"/>
      <c r="E131" s="482"/>
      <c r="F131" s="482"/>
      <c r="G131" s="482"/>
      <c r="H131" s="482"/>
      <c r="I131" s="482"/>
      <c r="J131" s="482"/>
    </row>
    <row r="132" spans="1:10" hidden="1" x14ac:dyDescent="0.35">
      <c r="A132" s="11"/>
    </row>
    <row r="133" spans="1:10" ht="37.5" hidden="1" x14ac:dyDescent="0.35">
      <c r="A133" s="10" t="s">
        <v>28</v>
      </c>
      <c r="B133" s="10" t="s">
        <v>44</v>
      </c>
      <c r="C133" s="10" t="s">
        <v>95</v>
      </c>
      <c r="D133" s="10" t="s">
        <v>96</v>
      </c>
      <c r="E133" s="10" t="s">
        <v>97</v>
      </c>
    </row>
    <row r="134" spans="1:10" hidden="1" x14ac:dyDescent="0.35">
      <c r="A134" s="10">
        <v>1</v>
      </c>
      <c r="B134" s="10">
        <v>2</v>
      </c>
      <c r="C134" s="10">
        <v>3</v>
      </c>
      <c r="D134" s="10">
        <v>4</v>
      </c>
      <c r="E134" s="10">
        <v>5</v>
      </c>
    </row>
    <row r="135" spans="1:10" hidden="1" x14ac:dyDescent="0.35">
      <c r="A135" s="8"/>
      <c r="B135" s="8"/>
      <c r="C135" s="8"/>
      <c r="D135" s="8"/>
      <c r="E135" s="8"/>
    </row>
    <row r="136" spans="1:10" hidden="1" x14ac:dyDescent="0.35">
      <c r="A136" s="8"/>
      <c r="B136" s="8"/>
      <c r="C136" s="8"/>
      <c r="D136" s="8"/>
      <c r="E136" s="8"/>
    </row>
    <row r="137" spans="1:10" hidden="1" x14ac:dyDescent="0.35">
      <c r="A137" s="8"/>
      <c r="B137" s="19" t="s">
        <v>42</v>
      </c>
      <c r="C137" s="8"/>
      <c r="D137" s="8"/>
      <c r="E137" s="8"/>
    </row>
    <row r="138" spans="1:10" hidden="1" x14ac:dyDescent="0.35">
      <c r="A138" s="11"/>
    </row>
    <row r="139" spans="1:10" hidden="1" x14ac:dyDescent="0.35">
      <c r="A139" s="483" t="s">
        <v>98</v>
      </c>
      <c r="B139" s="482"/>
      <c r="C139" s="482"/>
      <c r="D139" s="482"/>
      <c r="E139" s="482"/>
      <c r="F139" s="482"/>
      <c r="G139" s="482"/>
      <c r="H139" s="482"/>
      <c r="I139" s="482"/>
      <c r="J139" s="482"/>
    </row>
    <row r="140" spans="1:10" hidden="1" x14ac:dyDescent="0.35">
      <c r="A140" s="13"/>
    </row>
    <row r="141" spans="1:10" ht="37.5" hidden="1" x14ac:dyDescent="0.35">
      <c r="A141" s="10" t="s">
        <v>28</v>
      </c>
      <c r="B141" s="10" t="s">
        <v>3</v>
      </c>
      <c r="C141" s="10" t="s">
        <v>99</v>
      </c>
      <c r="D141" s="10" t="s">
        <v>100</v>
      </c>
      <c r="E141" s="10" t="s">
        <v>101</v>
      </c>
      <c r="F141" s="10" t="s">
        <v>48</v>
      </c>
    </row>
    <row r="142" spans="1:10" hidden="1" x14ac:dyDescent="0.35">
      <c r="A142" s="10">
        <v>1</v>
      </c>
      <c r="B142" s="10">
        <v>2</v>
      </c>
      <c r="C142" s="10">
        <v>3</v>
      </c>
      <c r="D142" s="10">
        <v>4</v>
      </c>
      <c r="E142" s="10">
        <v>5</v>
      </c>
      <c r="F142" s="10">
        <v>6</v>
      </c>
    </row>
    <row r="143" spans="1:10" hidden="1" x14ac:dyDescent="0.35">
      <c r="A143" s="8"/>
      <c r="B143" s="8"/>
      <c r="C143" s="8"/>
      <c r="D143" s="8"/>
      <c r="E143" s="8"/>
      <c r="F143" s="8"/>
    </row>
    <row r="144" spans="1:10" hidden="1" x14ac:dyDescent="0.35">
      <c r="A144" s="8"/>
      <c r="B144" s="8"/>
      <c r="C144" s="8"/>
      <c r="D144" s="8"/>
      <c r="E144" s="8"/>
      <c r="F144" s="8"/>
    </row>
    <row r="145" spans="1:10" hidden="1" x14ac:dyDescent="0.35">
      <c r="A145" s="8"/>
      <c r="B145" s="19" t="s">
        <v>42</v>
      </c>
      <c r="C145" s="10" t="s">
        <v>15</v>
      </c>
      <c r="D145" s="10" t="s">
        <v>15</v>
      </c>
      <c r="E145" s="10" t="s">
        <v>15</v>
      </c>
      <c r="F145" s="8"/>
    </row>
    <row r="146" spans="1:10" hidden="1" x14ac:dyDescent="0.35">
      <c r="A146" s="11"/>
    </row>
    <row r="147" spans="1:10" hidden="1" x14ac:dyDescent="0.35">
      <c r="A147" s="483" t="s">
        <v>102</v>
      </c>
      <c r="B147" s="482"/>
      <c r="C147" s="482"/>
      <c r="D147" s="482"/>
      <c r="E147" s="482"/>
      <c r="F147" s="482"/>
      <c r="G147" s="482"/>
      <c r="H147" s="482"/>
      <c r="I147" s="482"/>
      <c r="J147" s="482"/>
    </row>
    <row r="148" spans="1:10" hidden="1" x14ac:dyDescent="0.35">
      <c r="A148" s="11"/>
    </row>
    <row r="149" spans="1:10" ht="37.5" hidden="1" x14ac:dyDescent="0.35">
      <c r="A149" s="10" t="s">
        <v>28</v>
      </c>
      <c r="B149" s="10" t="s">
        <v>3</v>
      </c>
      <c r="C149" s="10" t="s">
        <v>103</v>
      </c>
      <c r="D149" s="10" t="s">
        <v>104</v>
      </c>
      <c r="E149" s="10" t="s">
        <v>105</v>
      </c>
    </row>
    <row r="150" spans="1:10" hidden="1" x14ac:dyDescent="0.35">
      <c r="A150" s="10">
        <v>1</v>
      </c>
      <c r="B150" s="10">
        <v>2</v>
      </c>
      <c r="C150" s="10">
        <v>3</v>
      </c>
      <c r="D150" s="10">
        <v>4</v>
      </c>
      <c r="E150" s="10">
        <v>5</v>
      </c>
    </row>
    <row r="151" spans="1:10" hidden="1" x14ac:dyDescent="0.35">
      <c r="A151" s="8"/>
      <c r="B151" s="8"/>
      <c r="C151" s="8"/>
      <c r="D151" s="8"/>
      <c r="E151" s="8"/>
    </row>
    <row r="152" spans="1:10" hidden="1" x14ac:dyDescent="0.35">
      <c r="A152" s="8"/>
      <c r="B152" s="8"/>
      <c r="C152" s="8"/>
      <c r="D152" s="8"/>
      <c r="E152" s="8"/>
    </row>
    <row r="153" spans="1:10" hidden="1" x14ac:dyDescent="0.35">
      <c r="A153" s="8"/>
      <c r="B153" s="19" t="s">
        <v>42</v>
      </c>
      <c r="C153" s="10" t="s">
        <v>15</v>
      </c>
      <c r="D153" s="10" t="s">
        <v>15</v>
      </c>
      <c r="E153" s="10" t="s">
        <v>15</v>
      </c>
    </row>
    <row r="154" spans="1:10" hidden="1" x14ac:dyDescent="0.35">
      <c r="A154" s="11"/>
    </row>
    <row r="155" spans="1:10" hidden="1" x14ac:dyDescent="0.35">
      <c r="A155" s="483" t="s">
        <v>106</v>
      </c>
      <c r="B155" s="484"/>
      <c r="C155" s="484"/>
      <c r="D155" s="484"/>
      <c r="E155" s="484"/>
      <c r="F155" s="484"/>
      <c r="G155" s="484"/>
      <c r="H155" s="484"/>
      <c r="I155" s="484"/>
      <c r="J155" s="484"/>
    </row>
    <row r="156" spans="1:10" hidden="1" x14ac:dyDescent="0.35">
      <c r="A156" s="13"/>
    </row>
    <row r="157" spans="1:10" ht="37.5" hidden="1" x14ac:dyDescent="0.35">
      <c r="A157" s="10" t="s">
        <v>28</v>
      </c>
      <c r="B157" s="10" t="s">
        <v>44</v>
      </c>
      <c r="C157" s="10" t="s">
        <v>107</v>
      </c>
      <c r="D157" s="10" t="s">
        <v>108</v>
      </c>
      <c r="E157" s="10" t="s">
        <v>109</v>
      </c>
    </row>
    <row r="158" spans="1:10" hidden="1" x14ac:dyDescent="0.35">
      <c r="A158" s="10">
        <v>1</v>
      </c>
      <c r="B158" s="10">
        <v>2</v>
      </c>
      <c r="C158" s="10">
        <v>3</v>
      </c>
      <c r="D158" s="10">
        <v>4</v>
      </c>
      <c r="E158" s="10">
        <v>5</v>
      </c>
    </row>
    <row r="159" spans="1:10" hidden="1" x14ac:dyDescent="0.35">
      <c r="A159" s="8"/>
      <c r="B159" s="8"/>
      <c r="C159" s="8"/>
      <c r="D159" s="8"/>
      <c r="E159" s="8"/>
    </row>
    <row r="160" spans="1:10" hidden="1" x14ac:dyDescent="0.35">
      <c r="A160" s="8"/>
      <c r="B160" s="8"/>
      <c r="C160" s="8"/>
      <c r="D160" s="8"/>
      <c r="E160" s="8"/>
    </row>
    <row r="161" spans="1:10" hidden="1" x14ac:dyDescent="0.35">
      <c r="A161" s="8"/>
      <c r="B161" s="19" t="s">
        <v>42</v>
      </c>
      <c r="C161" s="10" t="s">
        <v>15</v>
      </c>
      <c r="D161" s="10" t="s">
        <v>15</v>
      </c>
      <c r="E161" s="8"/>
    </row>
    <row r="162" spans="1:10" x14ac:dyDescent="0.35">
      <c r="A162" s="11"/>
    </row>
    <row r="163" spans="1:10" x14ac:dyDescent="0.35">
      <c r="A163" s="489" t="s">
        <v>110</v>
      </c>
      <c r="B163" s="490"/>
      <c r="C163" s="490"/>
      <c r="D163" s="490"/>
      <c r="E163" s="490"/>
      <c r="F163" s="490"/>
      <c r="G163" s="490"/>
      <c r="H163" s="490"/>
      <c r="I163" s="490"/>
      <c r="J163" s="490"/>
    </row>
    <row r="164" spans="1:10" x14ac:dyDescent="0.35">
      <c r="A164" s="13"/>
    </row>
    <row r="165" spans="1:10" ht="25" x14ac:dyDescent="0.35">
      <c r="A165" s="10" t="s">
        <v>28</v>
      </c>
      <c r="B165" s="10" t="s">
        <v>44</v>
      </c>
      <c r="C165" s="10" t="s">
        <v>111</v>
      </c>
      <c r="D165" s="10" t="s">
        <v>112</v>
      </c>
    </row>
    <row r="166" spans="1:10" x14ac:dyDescent="0.35">
      <c r="A166" s="10">
        <v>1</v>
      </c>
      <c r="B166" s="10">
        <v>2</v>
      </c>
      <c r="C166" s="10">
        <v>3</v>
      </c>
      <c r="D166" s="10">
        <v>4</v>
      </c>
    </row>
    <row r="167" spans="1:10" x14ac:dyDescent="0.35">
      <c r="A167" s="8" t="s">
        <v>135</v>
      </c>
      <c r="B167" s="8" t="s">
        <v>136</v>
      </c>
      <c r="C167" s="10">
        <v>2</v>
      </c>
      <c r="D167" s="17">
        <f>796000+81000-60000-150000</f>
        <v>667000</v>
      </c>
    </row>
    <row r="168" spans="1:10" x14ac:dyDescent="0.35">
      <c r="A168" s="8"/>
      <c r="B168" s="8"/>
      <c r="C168" s="8"/>
      <c r="D168" s="17"/>
    </row>
    <row r="169" spans="1:10" x14ac:dyDescent="0.35">
      <c r="A169" s="8"/>
      <c r="B169" s="19" t="s">
        <v>42</v>
      </c>
      <c r="C169" s="10" t="s">
        <v>15</v>
      </c>
      <c r="D169" s="17">
        <f>SUM(D167:D168)</f>
        <v>667000</v>
      </c>
    </row>
    <row r="170" spans="1:10" x14ac:dyDescent="0.35">
      <c r="A170" s="11"/>
    </row>
    <row r="171" spans="1:10" hidden="1" x14ac:dyDescent="0.35">
      <c r="A171" s="489" t="s">
        <v>113</v>
      </c>
      <c r="B171" s="490"/>
      <c r="C171" s="490"/>
      <c r="D171" s="490"/>
      <c r="E171" s="490"/>
      <c r="F171" s="490"/>
      <c r="G171" s="490"/>
      <c r="H171" s="490"/>
      <c r="I171" s="490"/>
      <c r="J171" s="490"/>
    </row>
    <row r="172" spans="1:10" hidden="1" x14ac:dyDescent="0.35">
      <c r="A172" s="13"/>
    </row>
    <row r="173" spans="1:10" ht="37.5" hidden="1" x14ac:dyDescent="0.35">
      <c r="A173" s="10" t="s">
        <v>28</v>
      </c>
      <c r="B173" s="10" t="s">
        <v>44</v>
      </c>
      <c r="C173" s="10" t="s">
        <v>103</v>
      </c>
      <c r="D173" s="10" t="s">
        <v>114</v>
      </c>
      <c r="E173" s="10" t="s">
        <v>115</v>
      </c>
    </row>
    <row r="174" spans="1:10" hidden="1" x14ac:dyDescent="0.35">
      <c r="A174" s="8"/>
      <c r="B174" s="10">
        <v>1</v>
      </c>
      <c r="C174" s="10">
        <v>2</v>
      </c>
      <c r="D174" s="10">
        <v>3</v>
      </c>
      <c r="E174" s="10">
        <v>4</v>
      </c>
    </row>
    <row r="175" spans="1:10" hidden="1" x14ac:dyDescent="0.35">
      <c r="A175" s="8"/>
      <c r="B175" s="8"/>
      <c r="C175" s="8"/>
      <c r="D175" s="8"/>
      <c r="E175" s="8"/>
    </row>
    <row r="176" spans="1:10" hidden="1" x14ac:dyDescent="0.35">
      <c r="A176" s="8"/>
      <c r="B176" s="8"/>
      <c r="C176" s="8"/>
      <c r="D176" s="8"/>
      <c r="E176" s="8"/>
    </row>
    <row r="177" spans="1:5" hidden="1" x14ac:dyDescent="0.35">
      <c r="A177" s="8"/>
      <c r="B177" s="19" t="s">
        <v>42</v>
      </c>
      <c r="C177" s="8"/>
      <c r="D177" s="10" t="s">
        <v>15</v>
      </c>
      <c r="E177" s="8"/>
    </row>
  </sheetData>
  <mergeCells count="34">
    <mergeCell ref="A147:J147"/>
    <mergeCell ref="A155:J155"/>
    <mergeCell ref="A163:J163"/>
    <mergeCell ref="A171:J171"/>
    <mergeCell ref="A94:J94"/>
    <mergeCell ref="A106:J106"/>
    <mergeCell ref="A118:J118"/>
    <mergeCell ref="A123:J123"/>
    <mergeCell ref="A131:J131"/>
    <mergeCell ref="A139:J139"/>
    <mergeCell ref="A82:J82"/>
    <mergeCell ref="E24:G24"/>
    <mergeCell ref="A30:B30"/>
    <mergeCell ref="A32:J32"/>
    <mergeCell ref="A40:J40"/>
    <mergeCell ref="A49:J49"/>
    <mergeCell ref="A54:A55"/>
    <mergeCell ref="C54:C55"/>
    <mergeCell ref="D54:D55"/>
    <mergeCell ref="A59:A60"/>
    <mergeCell ref="C59:C60"/>
    <mergeCell ref="D59:D60"/>
    <mergeCell ref="A69:J69"/>
    <mergeCell ref="A71:J71"/>
    <mergeCell ref="A6:I6"/>
    <mergeCell ref="A21:J21"/>
    <mergeCell ref="A23:A25"/>
    <mergeCell ref="B23:B25"/>
    <mergeCell ref="C23:C25"/>
    <mergeCell ref="D23:G23"/>
    <mergeCell ref="H23:H25"/>
    <mergeCell ref="I23:I25"/>
    <mergeCell ref="J23:J25"/>
    <mergeCell ref="D24:D25"/>
  </mergeCells>
  <hyperlinks>
    <hyperlink ref="A7" r:id="rId1" display="consultantplus://offline/ref=0F40E7BB26451C12492B4EE999FF440CA68FF2B663E7B1FF39F1609F36278DFFAC49D49C8BAE0C53EB5F3AiAzCI"/>
    <hyperlink ref="B63" location="Par1140" display="Par1140"/>
    <hyperlink ref="B64" location="Par1140" display="Par1140"/>
    <hyperlink ref="A69" r:id="rId2" display="consultantplus://offline/ref=0F40E7BB26451C12492B50E48F931904A283AEBF65E4E6A064F737C0i6z6I"/>
  </hyperlinks>
  <pageMargins left="0.70866141732283472" right="0" top="0" bottom="0" header="0.31496062992125984" footer="0.31496062992125984"/>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6"/>
  <sheetViews>
    <sheetView topLeftCell="A13" workbookViewId="0">
      <selection activeCell="D168" sqref="D168"/>
    </sheetView>
  </sheetViews>
  <sheetFormatPr defaultRowHeight="14.5" x14ac:dyDescent="0.35"/>
  <cols>
    <col min="1" max="1" width="5" customWidth="1"/>
    <col min="2" max="2" width="25.1796875" customWidth="1"/>
    <col min="3" max="3" width="16" customWidth="1"/>
    <col min="4" max="4" width="11.453125" customWidth="1"/>
    <col min="5" max="5" width="15" customWidth="1"/>
    <col min="6" max="6" width="12.26953125" customWidth="1"/>
    <col min="7" max="7" width="12.81640625" customWidth="1"/>
    <col min="8" max="8" width="13.7265625" customWidth="1"/>
    <col min="9" max="9" width="9.81640625" customWidth="1"/>
    <col min="10" max="10" width="16.54296875" customWidth="1"/>
  </cols>
  <sheetData>
    <row r="1" spans="1:9" x14ac:dyDescent="0.35">
      <c r="I1" s="1" t="s">
        <v>16</v>
      </c>
    </row>
    <row r="2" spans="1:9" x14ac:dyDescent="0.35">
      <c r="I2" s="1" t="s">
        <v>12</v>
      </c>
    </row>
    <row r="3" spans="1:9" x14ac:dyDescent="0.35">
      <c r="I3" s="1" t="s">
        <v>17</v>
      </c>
    </row>
    <row r="4" spans="1:9" x14ac:dyDescent="0.35">
      <c r="I4" s="1" t="s">
        <v>13</v>
      </c>
    </row>
    <row r="5" spans="1:9" x14ac:dyDescent="0.35">
      <c r="A5" s="139"/>
    </row>
    <row r="6" spans="1:9" x14ac:dyDescent="0.35">
      <c r="A6" s="481" t="s">
        <v>18</v>
      </c>
      <c r="B6" s="482"/>
      <c r="C6" s="482"/>
      <c r="D6" s="482"/>
      <c r="E6" s="482"/>
      <c r="F6" s="482"/>
      <c r="G6" s="482"/>
      <c r="H6" s="482"/>
      <c r="I6" s="482"/>
    </row>
    <row r="7" spans="1:9" x14ac:dyDescent="0.35">
      <c r="A7" s="12" t="s">
        <v>19</v>
      </c>
    </row>
    <row r="8" spans="1:9" x14ac:dyDescent="0.35">
      <c r="A8" s="13" t="s">
        <v>20</v>
      </c>
    </row>
    <row r="9" spans="1:9" x14ac:dyDescent="0.35">
      <c r="A9" s="11"/>
    </row>
    <row r="10" spans="1:9" x14ac:dyDescent="0.35">
      <c r="A10" s="13"/>
      <c r="E10" s="13"/>
    </row>
    <row r="11" spans="1:9" x14ac:dyDescent="0.35">
      <c r="A11" s="11"/>
    </row>
    <row r="12" spans="1:9" x14ac:dyDescent="0.35">
      <c r="A12" s="13"/>
      <c r="D12" s="139" t="s">
        <v>21</v>
      </c>
      <c r="E12" s="134"/>
      <c r="F12" s="134"/>
    </row>
    <row r="13" spans="1:9" x14ac:dyDescent="0.35">
      <c r="A13" s="13"/>
      <c r="D13" s="139" t="s">
        <v>22</v>
      </c>
      <c r="E13" s="134"/>
      <c r="F13" s="134"/>
    </row>
    <row r="14" spans="1:9" x14ac:dyDescent="0.35">
      <c r="A14" s="13"/>
      <c r="D14" s="139" t="s">
        <v>23</v>
      </c>
      <c r="E14" s="134"/>
      <c r="F14" s="134"/>
    </row>
    <row r="15" spans="1:9" x14ac:dyDescent="0.35">
      <c r="A15" s="11"/>
    </row>
    <row r="16" spans="1:9" x14ac:dyDescent="0.35">
      <c r="A16" s="15" t="s">
        <v>24</v>
      </c>
    </row>
    <row r="17" spans="1:10" hidden="1" x14ac:dyDescent="0.35">
      <c r="A17" s="11"/>
    </row>
    <row r="18" spans="1:10" hidden="1" x14ac:dyDescent="0.35">
      <c r="A18" s="13" t="s">
        <v>78</v>
      </c>
    </row>
    <row r="19" spans="1:10" hidden="1" x14ac:dyDescent="0.35">
      <c r="A19" s="13" t="s">
        <v>79</v>
      </c>
    </row>
    <row r="20" spans="1:10" hidden="1" x14ac:dyDescent="0.35">
      <c r="A20" s="11"/>
    </row>
    <row r="21" spans="1:10" hidden="1" x14ac:dyDescent="0.35">
      <c r="A21" s="483" t="s">
        <v>27</v>
      </c>
      <c r="B21" s="484"/>
      <c r="C21" s="484"/>
      <c r="D21" s="484"/>
      <c r="E21" s="484"/>
      <c r="F21" s="484"/>
      <c r="G21" s="484"/>
      <c r="H21" s="484"/>
      <c r="I21" s="484"/>
      <c r="J21" s="484"/>
    </row>
    <row r="22" spans="1:10" hidden="1" x14ac:dyDescent="0.35">
      <c r="A22" s="11"/>
    </row>
    <row r="23" spans="1:10" ht="25.5" hidden="1" customHeight="1" x14ac:dyDescent="0.35">
      <c r="A23" s="485" t="s">
        <v>28</v>
      </c>
      <c r="B23" s="485" t="s">
        <v>29</v>
      </c>
      <c r="C23" s="485" t="s">
        <v>30</v>
      </c>
      <c r="D23" s="485" t="s">
        <v>31</v>
      </c>
      <c r="E23" s="485"/>
      <c r="F23" s="485"/>
      <c r="G23" s="485"/>
      <c r="H23" s="485" t="s">
        <v>32</v>
      </c>
      <c r="I23" s="485" t="s">
        <v>33</v>
      </c>
      <c r="J23" s="485" t="s">
        <v>34</v>
      </c>
    </row>
    <row r="24" spans="1:10" hidden="1" x14ac:dyDescent="0.35">
      <c r="A24" s="485"/>
      <c r="B24" s="485"/>
      <c r="C24" s="485"/>
      <c r="D24" s="485" t="s">
        <v>7</v>
      </c>
      <c r="E24" s="485" t="s">
        <v>5</v>
      </c>
      <c r="F24" s="485"/>
      <c r="G24" s="485"/>
      <c r="H24" s="485"/>
      <c r="I24" s="485"/>
      <c r="J24" s="485"/>
    </row>
    <row r="25" spans="1:10" ht="57" hidden="1" customHeight="1" x14ac:dyDescent="0.35">
      <c r="A25" s="485"/>
      <c r="B25" s="485"/>
      <c r="C25" s="485"/>
      <c r="D25" s="485"/>
      <c r="E25" s="135" t="s">
        <v>35</v>
      </c>
      <c r="F25" s="135" t="s">
        <v>36</v>
      </c>
      <c r="G25" s="135" t="s">
        <v>37</v>
      </c>
      <c r="H25" s="485"/>
      <c r="I25" s="485"/>
      <c r="J25" s="485"/>
    </row>
    <row r="26" spans="1:10" hidden="1" x14ac:dyDescent="0.35">
      <c r="A26" s="135">
        <v>1</v>
      </c>
      <c r="B26" s="135">
        <v>2</v>
      </c>
      <c r="C26" s="135">
        <v>3</v>
      </c>
      <c r="D26" s="135">
        <v>4</v>
      </c>
      <c r="E26" s="135">
        <v>5</v>
      </c>
      <c r="F26" s="135">
        <v>6</v>
      </c>
      <c r="G26" s="135">
        <v>7</v>
      </c>
      <c r="H26" s="135">
        <v>8</v>
      </c>
      <c r="I26" s="135">
        <v>9</v>
      </c>
      <c r="J26" s="135">
        <v>10</v>
      </c>
    </row>
    <row r="27" spans="1:10" hidden="1" x14ac:dyDescent="0.35">
      <c r="A27" s="137"/>
      <c r="B27" s="137"/>
      <c r="C27" s="137"/>
      <c r="D27" s="137"/>
      <c r="E27" s="137"/>
      <c r="F27" s="137"/>
      <c r="G27" s="137"/>
      <c r="H27" s="137"/>
      <c r="I27" s="137"/>
      <c r="J27" s="137"/>
    </row>
    <row r="28" spans="1:10" hidden="1" x14ac:dyDescent="0.35">
      <c r="A28" s="137"/>
      <c r="B28" s="137"/>
      <c r="C28" s="137"/>
      <c r="D28" s="137"/>
      <c r="E28" s="137"/>
      <c r="F28" s="137"/>
      <c r="G28" s="137"/>
      <c r="H28" s="137"/>
      <c r="I28" s="137"/>
      <c r="J28" s="137"/>
    </row>
    <row r="29" spans="1:10" hidden="1" x14ac:dyDescent="0.35">
      <c r="A29" s="137"/>
      <c r="B29" s="137"/>
      <c r="C29" s="137"/>
      <c r="D29" s="137"/>
      <c r="E29" s="137"/>
      <c r="F29" s="137"/>
      <c r="G29" s="137"/>
      <c r="H29" s="137"/>
      <c r="I29" s="137"/>
      <c r="J29" s="137"/>
    </row>
    <row r="30" spans="1:10" hidden="1" x14ac:dyDescent="0.35">
      <c r="A30" s="488" t="s">
        <v>42</v>
      </c>
      <c r="B30" s="488"/>
      <c r="C30" s="137" t="s">
        <v>15</v>
      </c>
      <c r="D30" s="137"/>
      <c r="E30" s="137" t="s">
        <v>15</v>
      </c>
      <c r="F30" s="137" t="s">
        <v>15</v>
      </c>
      <c r="G30" s="137" t="s">
        <v>15</v>
      </c>
      <c r="H30" s="18" t="s">
        <v>15</v>
      </c>
      <c r="I30" s="137" t="s">
        <v>15</v>
      </c>
      <c r="J30" s="137"/>
    </row>
    <row r="31" spans="1:10" hidden="1" x14ac:dyDescent="0.35">
      <c r="A31" s="11"/>
    </row>
    <row r="32" spans="1:10" hidden="1" x14ac:dyDescent="0.35">
      <c r="A32" s="489" t="s">
        <v>43</v>
      </c>
      <c r="B32" s="490"/>
      <c r="C32" s="490"/>
      <c r="D32" s="490"/>
      <c r="E32" s="490"/>
      <c r="F32" s="490"/>
      <c r="G32" s="490"/>
      <c r="H32" s="490"/>
      <c r="I32" s="490"/>
      <c r="J32" s="490"/>
    </row>
    <row r="33" spans="1:10" hidden="1" x14ac:dyDescent="0.35">
      <c r="A33" s="11"/>
    </row>
    <row r="34" spans="1:10" ht="50" hidden="1" x14ac:dyDescent="0.35">
      <c r="A34" s="135" t="s">
        <v>28</v>
      </c>
      <c r="B34" s="135" t="s">
        <v>44</v>
      </c>
      <c r="C34" s="135" t="s">
        <v>45</v>
      </c>
      <c r="D34" s="135" t="s">
        <v>46</v>
      </c>
      <c r="E34" s="135" t="s">
        <v>47</v>
      </c>
      <c r="F34" s="135" t="s">
        <v>48</v>
      </c>
    </row>
    <row r="35" spans="1:10" hidden="1" x14ac:dyDescent="0.35">
      <c r="A35" s="135">
        <v>1</v>
      </c>
      <c r="B35" s="135">
        <v>2</v>
      </c>
      <c r="C35" s="135">
        <v>3</v>
      </c>
      <c r="D35" s="135">
        <v>4</v>
      </c>
      <c r="E35" s="135">
        <v>5</v>
      </c>
      <c r="F35" s="135">
        <v>6</v>
      </c>
    </row>
    <row r="36" spans="1:10" hidden="1" x14ac:dyDescent="0.35">
      <c r="A36" s="137"/>
      <c r="B36" s="137"/>
      <c r="C36" s="137"/>
      <c r="D36" s="137"/>
      <c r="E36" s="137"/>
      <c r="F36" s="137"/>
    </row>
    <row r="37" spans="1:10" hidden="1" x14ac:dyDescent="0.35">
      <c r="A37" s="137"/>
      <c r="B37" s="137"/>
      <c r="C37" s="137"/>
      <c r="D37" s="137"/>
      <c r="E37" s="137"/>
      <c r="F37" s="137"/>
    </row>
    <row r="38" spans="1:10" hidden="1" x14ac:dyDescent="0.35">
      <c r="A38" s="137"/>
      <c r="B38" s="136" t="s">
        <v>42</v>
      </c>
      <c r="C38" s="135" t="s">
        <v>15</v>
      </c>
      <c r="D38" s="135" t="s">
        <v>15</v>
      </c>
      <c r="E38" s="135" t="s">
        <v>15</v>
      </c>
      <c r="F38" s="137"/>
    </row>
    <row r="39" spans="1:10" hidden="1" x14ac:dyDescent="0.35">
      <c r="A39" s="11"/>
    </row>
    <row r="40" spans="1:10" hidden="1" x14ac:dyDescent="0.35">
      <c r="A40" s="483" t="s">
        <v>49</v>
      </c>
      <c r="B40" s="484"/>
      <c r="C40" s="484"/>
      <c r="D40" s="484"/>
      <c r="E40" s="484"/>
      <c r="F40" s="484"/>
      <c r="G40" s="484"/>
      <c r="H40" s="484"/>
      <c r="I40" s="484"/>
      <c r="J40" s="484"/>
    </row>
    <row r="41" spans="1:10" hidden="1" x14ac:dyDescent="0.35">
      <c r="A41" s="13"/>
    </row>
    <row r="42" spans="1:10" hidden="1" x14ac:dyDescent="0.35">
      <c r="A42" s="11"/>
    </row>
    <row r="43" spans="1:10" ht="62.5" hidden="1" x14ac:dyDescent="0.35">
      <c r="A43" s="135" t="s">
        <v>28</v>
      </c>
      <c r="B43" s="135" t="s">
        <v>44</v>
      </c>
      <c r="C43" s="135" t="s">
        <v>50</v>
      </c>
      <c r="D43" s="135" t="s">
        <v>51</v>
      </c>
      <c r="E43" s="135" t="s">
        <v>52</v>
      </c>
      <c r="F43" s="135" t="s">
        <v>48</v>
      </c>
    </row>
    <row r="44" spans="1:10" hidden="1" x14ac:dyDescent="0.35">
      <c r="A44" s="135">
        <v>1</v>
      </c>
      <c r="B44" s="135">
        <v>2</v>
      </c>
      <c r="C44" s="135">
        <v>3</v>
      </c>
      <c r="D44" s="135">
        <v>4</v>
      </c>
      <c r="E44" s="135">
        <v>5</v>
      </c>
      <c r="F44" s="135">
        <v>6</v>
      </c>
    </row>
    <row r="45" spans="1:10" hidden="1" x14ac:dyDescent="0.35">
      <c r="A45" s="137"/>
      <c r="B45" s="137"/>
      <c r="C45" s="137"/>
      <c r="D45" s="137"/>
      <c r="E45" s="137"/>
      <c r="F45" s="137"/>
    </row>
    <row r="46" spans="1:10" hidden="1" x14ac:dyDescent="0.35">
      <c r="A46" s="137"/>
      <c r="B46" s="137"/>
      <c r="C46" s="137"/>
      <c r="D46" s="137"/>
      <c r="E46" s="137"/>
      <c r="F46" s="137"/>
    </row>
    <row r="47" spans="1:10" hidden="1" x14ac:dyDescent="0.35">
      <c r="A47" s="137"/>
      <c r="B47" s="136" t="s">
        <v>42</v>
      </c>
      <c r="C47" s="135" t="s">
        <v>15</v>
      </c>
      <c r="D47" s="135" t="s">
        <v>15</v>
      </c>
      <c r="E47" s="135" t="s">
        <v>15</v>
      </c>
      <c r="F47" s="137"/>
    </row>
    <row r="48" spans="1:10" hidden="1" x14ac:dyDescent="0.35">
      <c r="A48" s="11"/>
    </row>
    <row r="49" spans="1:10" ht="33.75" hidden="1" customHeight="1" x14ac:dyDescent="0.35">
      <c r="A49" s="489" t="s">
        <v>53</v>
      </c>
      <c r="B49" s="490"/>
      <c r="C49" s="490"/>
      <c r="D49" s="490"/>
      <c r="E49" s="490"/>
      <c r="F49" s="490"/>
      <c r="G49" s="490"/>
      <c r="H49" s="490"/>
      <c r="I49" s="490"/>
      <c r="J49" s="490"/>
    </row>
    <row r="50" spans="1:10" hidden="1" x14ac:dyDescent="0.35">
      <c r="A50" s="11"/>
    </row>
    <row r="51" spans="1:10" ht="54" hidden="1" customHeight="1" x14ac:dyDescent="0.35">
      <c r="A51" s="135" t="s">
        <v>28</v>
      </c>
      <c r="B51" s="135" t="s">
        <v>54</v>
      </c>
      <c r="C51" s="135" t="s">
        <v>55</v>
      </c>
      <c r="D51" s="135" t="s">
        <v>56</v>
      </c>
    </row>
    <row r="52" spans="1:10" hidden="1" x14ac:dyDescent="0.35">
      <c r="A52" s="135">
        <v>1</v>
      </c>
      <c r="B52" s="135">
        <v>2</v>
      </c>
      <c r="C52" s="135">
        <v>3</v>
      </c>
      <c r="D52" s="135">
        <v>4</v>
      </c>
    </row>
    <row r="53" spans="1:10" ht="59.25" hidden="1" customHeight="1" x14ac:dyDescent="0.35">
      <c r="A53" s="135">
        <v>1</v>
      </c>
      <c r="B53" s="137" t="s">
        <v>57</v>
      </c>
      <c r="C53" s="135" t="s">
        <v>15</v>
      </c>
      <c r="D53" s="137"/>
    </row>
    <row r="54" spans="1:10" hidden="1" x14ac:dyDescent="0.35">
      <c r="A54" s="485" t="s">
        <v>58</v>
      </c>
      <c r="B54" s="18" t="s">
        <v>5</v>
      </c>
      <c r="C54" s="492"/>
      <c r="D54" s="492"/>
    </row>
    <row r="55" spans="1:10" ht="17.25" hidden="1" customHeight="1" x14ac:dyDescent="0.35">
      <c r="A55" s="485"/>
      <c r="B55" s="18" t="s">
        <v>59</v>
      </c>
      <c r="C55" s="492"/>
      <c r="D55" s="492"/>
    </row>
    <row r="56" spans="1:10" ht="18.75" hidden="1" customHeight="1" x14ac:dyDescent="0.35">
      <c r="A56" s="135" t="s">
        <v>60</v>
      </c>
      <c r="B56" s="137" t="s">
        <v>61</v>
      </c>
      <c r="C56" s="137"/>
      <c r="D56" s="137"/>
    </row>
    <row r="57" spans="1:10" ht="63" hidden="1" customHeight="1" x14ac:dyDescent="0.35">
      <c r="A57" s="135" t="s">
        <v>62</v>
      </c>
      <c r="B57" s="137" t="s">
        <v>63</v>
      </c>
      <c r="C57" s="137"/>
      <c r="D57" s="137"/>
    </row>
    <row r="58" spans="1:10" ht="57" hidden="1" customHeight="1" x14ac:dyDescent="0.35">
      <c r="A58" s="135">
        <v>2</v>
      </c>
      <c r="B58" s="137" t="s">
        <v>64</v>
      </c>
      <c r="C58" s="135" t="s">
        <v>15</v>
      </c>
      <c r="D58" s="137"/>
    </row>
    <row r="59" spans="1:10" hidden="1" x14ac:dyDescent="0.35">
      <c r="A59" s="485" t="s">
        <v>65</v>
      </c>
      <c r="B59" s="137" t="s">
        <v>5</v>
      </c>
      <c r="C59" s="492"/>
      <c r="D59" s="492"/>
    </row>
    <row r="60" spans="1:10" ht="79.5" hidden="1" customHeight="1" x14ac:dyDescent="0.35">
      <c r="A60" s="485"/>
      <c r="B60" s="137" t="s">
        <v>66</v>
      </c>
      <c r="C60" s="492"/>
      <c r="D60" s="492"/>
    </row>
    <row r="61" spans="1:10" ht="74.25" hidden="1" customHeight="1" x14ac:dyDescent="0.35">
      <c r="A61" s="135" t="s">
        <v>67</v>
      </c>
      <c r="B61" s="137" t="s">
        <v>68</v>
      </c>
      <c r="C61" s="137"/>
      <c r="D61" s="137"/>
    </row>
    <row r="62" spans="1:10" ht="78.75" hidden="1" customHeight="1" x14ac:dyDescent="0.35">
      <c r="A62" s="135" t="s">
        <v>69</v>
      </c>
      <c r="B62" s="137" t="s">
        <v>70</v>
      </c>
      <c r="C62" s="137"/>
      <c r="D62" s="137"/>
    </row>
    <row r="63" spans="1:10" ht="111.75" hidden="1" customHeight="1" x14ac:dyDescent="0.35">
      <c r="A63" s="135" t="s">
        <v>71</v>
      </c>
      <c r="B63" s="4" t="s">
        <v>72</v>
      </c>
      <c r="C63" s="137"/>
      <c r="D63" s="137"/>
    </row>
    <row r="64" spans="1:10" ht="105.75" hidden="1" customHeight="1" x14ac:dyDescent="0.35">
      <c r="A64" s="135" t="s">
        <v>73</v>
      </c>
      <c r="B64" s="4" t="s">
        <v>72</v>
      </c>
      <c r="C64" s="137"/>
      <c r="D64" s="137"/>
    </row>
    <row r="65" spans="1:10" ht="72.75" hidden="1" customHeight="1" x14ac:dyDescent="0.35">
      <c r="A65" s="135">
        <v>3</v>
      </c>
      <c r="B65" s="137" t="s">
        <v>74</v>
      </c>
      <c r="C65" s="137"/>
      <c r="D65" s="137"/>
    </row>
    <row r="66" spans="1:10" hidden="1" x14ac:dyDescent="0.35">
      <c r="A66" s="137"/>
      <c r="B66" s="136" t="s">
        <v>42</v>
      </c>
      <c r="C66" s="135" t="s">
        <v>15</v>
      </c>
      <c r="D66" s="137"/>
    </row>
    <row r="67" spans="1:10" hidden="1" x14ac:dyDescent="0.35">
      <c r="A67" s="11"/>
    </row>
    <row r="68" spans="1:10" hidden="1" x14ac:dyDescent="0.35">
      <c r="A68" s="22" t="s">
        <v>75</v>
      </c>
    </row>
    <row r="69" spans="1:10" ht="48" hidden="1" customHeight="1" x14ac:dyDescent="0.35">
      <c r="A69" s="494" t="s">
        <v>76</v>
      </c>
      <c r="B69" s="495"/>
      <c r="C69" s="495"/>
      <c r="D69" s="495"/>
      <c r="E69" s="495"/>
      <c r="F69" s="495"/>
      <c r="G69" s="495"/>
      <c r="H69" s="495"/>
      <c r="I69" s="495"/>
      <c r="J69" s="495"/>
    </row>
    <row r="70" spans="1:10" hidden="1" x14ac:dyDescent="0.35">
      <c r="A70" s="11"/>
    </row>
    <row r="71" spans="1:10" hidden="1" x14ac:dyDescent="0.35">
      <c r="A71" s="496" t="s">
        <v>77</v>
      </c>
      <c r="B71" s="497"/>
      <c r="C71" s="497"/>
      <c r="D71" s="497"/>
      <c r="E71" s="497"/>
      <c r="F71" s="497"/>
      <c r="G71" s="497"/>
      <c r="H71" s="497"/>
      <c r="I71" s="497"/>
      <c r="J71" s="497"/>
    </row>
    <row r="72" spans="1:10" hidden="1" x14ac:dyDescent="0.35">
      <c r="A72" s="11"/>
    </row>
    <row r="73" spans="1:10" hidden="1" x14ac:dyDescent="0.35">
      <c r="A73" s="13" t="s">
        <v>78</v>
      </c>
    </row>
    <row r="74" spans="1:10" hidden="1" x14ac:dyDescent="0.35">
      <c r="A74" s="13" t="s">
        <v>79</v>
      </c>
    </row>
    <row r="75" spans="1:10" hidden="1" x14ac:dyDescent="0.35">
      <c r="A75" s="11"/>
    </row>
    <row r="76" spans="1:10" ht="37.5" hidden="1" x14ac:dyDescent="0.35">
      <c r="A76" s="135" t="s">
        <v>28</v>
      </c>
      <c r="B76" s="135" t="s">
        <v>3</v>
      </c>
      <c r="C76" s="135" t="s">
        <v>80</v>
      </c>
      <c r="D76" s="135" t="s">
        <v>81</v>
      </c>
      <c r="E76" s="135" t="s">
        <v>82</v>
      </c>
    </row>
    <row r="77" spans="1:10" hidden="1" x14ac:dyDescent="0.35">
      <c r="A77" s="135">
        <v>1</v>
      </c>
      <c r="B77" s="135">
        <v>2</v>
      </c>
      <c r="C77" s="135">
        <v>3</v>
      </c>
      <c r="D77" s="135">
        <v>4</v>
      </c>
      <c r="E77" s="135">
        <v>5</v>
      </c>
    </row>
    <row r="78" spans="1:10" hidden="1" x14ac:dyDescent="0.35">
      <c r="A78" s="137"/>
      <c r="B78" s="137"/>
      <c r="C78" s="137"/>
      <c r="D78" s="137"/>
      <c r="E78" s="137"/>
    </row>
    <row r="79" spans="1:10" hidden="1" x14ac:dyDescent="0.35">
      <c r="A79" s="137"/>
      <c r="B79" s="137"/>
      <c r="C79" s="137"/>
      <c r="D79" s="137"/>
      <c r="E79" s="137"/>
    </row>
    <row r="80" spans="1:10" hidden="1" x14ac:dyDescent="0.35">
      <c r="A80" s="137"/>
      <c r="B80" s="136" t="s">
        <v>42</v>
      </c>
      <c r="C80" s="135" t="s">
        <v>15</v>
      </c>
      <c r="D80" s="135" t="s">
        <v>15</v>
      </c>
      <c r="E80" s="137"/>
    </row>
    <row r="81" spans="1:10" hidden="1" x14ac:dyDescent="0.35">
      <c r="A81" s="11"/>
    </row>
    <row r="82" spans="1:10" hidden="1" x14ac:dyDescent="0.35">
      <c r="A82" s="486" t="s">
        <v>83</v>
      </c>
      <c r="B82" s="487"/>
      <c r="C82" s="487"/>
      <c r="D82" s="487"/>
      <c r="E82" s="487"/>
      <c r="F82" s="487"/>
      <c r="G82" s="487"/>
      <c r="H82" s="487"/>
      <c r="I82" s="487"/>
      <c r="J82" s="487"/>
    </row>
    <row r="83" spans="1:10" hidden="1" x14ac:dyDescent="0.35">
      <c r="A83" s="13"/>
    </row>
    <row r="84" spans="1:10" hidden="1" x14ac:dyDescent="0.35">
      <c r="A84" s="11"/>
    </row>
    <row r="85" spans="1:10" hidden="1" x14ac:dyDescent="0.35">
      <c r="A85" s="13" t="s">
        <v>78</v>
      </c>
    </row>
    <row r="86" spans="1:10" hidden="1" x14ac:dyDescent="0.35">
      <c r="A86" s="13" t="s">
        <v>79</v>
      </c>
    </row>
    <row r="87" spans="1:10" hidden="1" x14ac:dyDescent="0.35">
      <c r="A87" s="11"/>
    </row>
    <row r="88" spans="1:10" ht="75" hidden="1" x14ac:dyDescent="0.35">
      <c r="A88" s="135" t="s">
        <v>28</v>
      </c>
      <c r="B88" s="135" t="s">
        <v>44</v>
      </c>
      <c r="C88" s="135" t="s">
        <v>84</v>
      </c>
      <c r="D88" s="135" t="s">
        <v>85</v>
      </c>
      <c r="E88" s="135" t="s">
        <v>86</v>
      </c>
    </row>
    <row r="89" spans="1:10" hidden="1" x14ac:dyDescent="0.35">
      <c r="A89" s="135">
        <v>1</v>
      </c>
      <c r="B89" s="135">
        <v>2</v>
      </c>
      <c r="C89" s="135">
        <v>3</v>
      </c>
      <c r="D89" s="135">
        <v>4</v>
      </c>
      <c r="E89" s="135">
        <v>5</v>
      </c>
    </row>
    <row r="90" spans="1:10" hidden="1" x14ac:dyDescent="0.35">
      <c r="A90" s="137"/>
      <c r="B90" s="137"/>
      <c r="C90" s="137"/>
      <c r="D90" s="137"/>
      <c r="E90" s="137"/>
    </row>
    <row r="91" spans="1:10" hidden="1" x14ac:dyDescent="0.35">
      <c r="A91" s="137"/>
      <c r="B91" s="137"/>
      <c r="C91" s="137"/>
      <c r="D91" s="137"/>
      <c r="E91" s="137"/>
    </row>
    <row r="92" spans="1:10" hidden="1" x14ac:dyDescent="0.35">
      <c r="A92" s="137"/>
      <c r="B92" s="136" t="s">
        <v>42</v>
      </c>
      <c r="C92" s="137"/>
      <c r="D92" s="135" t="s">
        <v>15</v>
      </c>
      <c r="E92" s="137"/>
    </row>
    <row r="93" spans="1:10" hidden="1" x14ac:dyDescent="0.35">
      <c r="A93" s="11"/>
    </row>
    <row r="94" spans="1:10" hidden="1" x14ac:dyDescent="0.35">
      <c r="A94" s="496" t="s">
        <v>87</v>
      </c>
      <c r="B94" s="497"/>
      <c r="C94" s="497"/>
      <c r="D94" s="497"/>
      <c r="E94" s="497"/>
      <c r="F94" s="497"/>
      <c r="G94" s="497"/>
      <c r="H94" s="497"/>
      <c r="I94" s="497"/>
      <c r="J94" s="497"/>
    </row>
    <row r="95" spans="1:10" hidden="1" x14ac:dyDescent="0.35">
      <c r="A95" s="13"/>
    </row>
    <row r="96" spans="1:10" hidden="1" x14ac:dyDescent="0.35">
      <c r="A96" s="11"/>
    </row>
    <row r="97" spans="1:10" hidden="1" x14ac:dyDescent="0.35">
      <c r="A97" s="22" t="s">
        <v>78</v>
      </c>
    </row>
    <row r="98" spans="1:10" hidden="1" x14ac:dyDescent="0.35">
      <c r="A98" s="13" t="s">
        <v>79</v>
      </c>
    </row>
    <row r="99" spans="1:10" hidden="1" x14ac:dyDescent="0.35">
      <c r="A99" s="11"/>
    </row>
    <row r="100" spans="1:10" ht="37.5" hidden="1" x14ac:dyDescent="0.35">
      <c r="A100" s="135" t="s">
        <v>28</v>
      </c>
      <c r="B100" s="135" t="s">
        <v>3</v>
      </c>
      <c r="C100" s="135" t="s">
        <v>80</v>
      </c>
      <c r="D100" s="135" t="s">
        <v>81</v>
      </c>
      <c r="E100" s="135" t="s">
        <v>82</v>
      </c>
    </row>
    <row r="101" spans="1:10" hidden="1" x14ac:dyDescent="0.35">
      <c r="A101" s="135">
        <v>1</v>
      </c>
      <c r="B101" s="135">
        <v>2</v>
      </c>
      <c r="C101" s="135">
        <v>3</v>
      </c>
      <c r="D101" s="135">
        <v>4</v>
      </c>
      <c r="E101" s="135">
        <v>5</v>
      </c>
    </row>
    <row r="102" spans="1:10" hidden="1" x14ac:dyDescent="0.35">
      <c r="A102" s="137"/>
      <c r="B102" s="137"/>
      <c r="C102" s="137"/>
      <c r="D102" s="137"/>
      <c r="E102" s="137"/>
    </row>
    <row r="103" spans="1:10" hidden="1" x14ac:dyDescent="0.35">
      <c r="A103" s="137"/>
      <c r="B103" s="137"/>
      <c r="C103" s="137"/>
      <c r="D103" s="137"/>
      <c r="E103" s="137"/>
    </row>
    <row r="104" spans="1:10" hidden="1" x14ac:dyDescent="0.35">
      <c r="A104" s="137"/>
      <c r="B104" s="136" t="s">
        <v>42</v>
      </c>
      <c r="C104" s="135" t="s">
        <v>15</v>
      </c>
      <c r="D104" s="135" t="s">
        <v>15</v>
      </c>
      <c r="E104" s="137"/>
    </row>
    <row r="105" spans="1:10" hidden="1" x14ac:dyDescent="0.35">
      <c r="A105" s="11"/>
    </row>
    <row r="106" spans="1:10" hidden="1" x14ac:dyDescent="0.35">
      <c r="A106" s="486" t="s">
        <v>88</v>
      </c>
      <c r="B106" s="487"/>
      <c r="C106" s="487"/>
      <c r="D106" s="487"/>
      <c r="E106" s="487"/>
      <c r="F106" s="487"/>
      <c r="G106" s="487"/>
      <c r="H106" s="487"/>
      <c r="I106" s="487"/>
      <c r="J106" s="487"/>
    </row>
    <row r="107" spans="1:10" hidden="1" x14ac:dyDescent="0.35">
      <c r="A107" s="13"/>
    </row>
    <row r="108" spans="1:10" hidden="1" x14ac:dyDescent="0.35">
      <c r="A108" s="11"/>
    </row>
    <row r="109" spans="1:10" hidden="1" x14ac:dyDescent="0.35">
      <c r="A109" s="13" t="s">
        <v>78</v>
      </c>
    </row>
    <row r="110" spans="1:10" hidden="1" x14ac:dyDescent="0.35">
      <c r="A110" s="13" t="s">
        <v>79</v>
      </c>
    </row>
    <row r="111" spans="1:10" hidden="1" x14ac:dyDescent="0.35">
      <c r="A111" s="11"/>
    </row>
    <row r="112" spans="1:10" ht="37.5" hidden="1" x14ac:dyDescent="0.35">
      <c r="A112" s="135" t="s">
        <v>28</v>
      </c>
      <c r="B112" s="135" t="s">
        <v>3</v>
      </c>
      <c r="C112" s="135" t="s">
        <v>80</v>
      </c>
      <c r="D112" s="135" t="s">
        <v>81</v>
      </c>
      <c r="E112" s="135" t="s">
        <v>82</v>
      </c>
    </row>
    <row r="113" spans="1:10" hidden="1" x14ac:dyDescent="0.35">
      <c r="A113" s="135">
        <v>1</v>
      </c>
      <c r="B113" s="135">
        <v>2</v>
      </c>
      <c r="C113" s="135">
        <v>3</v>
      </c>
      <c r="D113" s="135">
        <v>4</v>
      </c>
      <c r="E113" s="135">
        <v>5</v>
      </c>
    </row>
    <row r="114" spans="1:10" hidden="1" x14ac:dyDescent="0.35">
      <c r="A114" s="137"/>
      <c r="B114" s="137"/>
      <c r="C114" s="137"/>
      <c r="D114" s="137"/>
      <c r="E114" s="137"/>
    </row>
    <row r="115" spans="1:10" hidden="1" x14ac:dyDescent="0.35">
      <c r="A115" s="137"/>
      <c r="B115" s="137"/>
      <c r="C115" s="137"/>
      <c r="D115" s="137"/>
      <c r="E115" s="137"/>
    </row>
    <row r="116" spans="1:10" hidden="1" x14ac:dyDescent="0.35">
      <c r="A116" s="137"/>
      <c r="B116" s="136" t="s">
        <v>42</v>
      </c>
      <c r="C116" s="135" t="s">
        <v>15</v>
      </c>
      <c r="D116" s="135" t="s">
        <v>15</v>
      </c>
      <c r="E116" s="137"/>
    </row>
    <row r="117" spans="1:10" x14ac:dyDescent="0.35">
      <c r="A117" s="11"/>
    </row>
    <row r="118" spans="1:10" x14ac:dyDescent="0.35">
      <c r="A118" s="496" t="s">
        <v>89</v>
      </c>
      <c r="B118" s="497"/>
      <c r="C118" s="497"/>
      <c r="D118" s="497"/>
      <c r="E118" s="497"/>
      <c r="F118" s="497"/>
      <c r="G118" s="497"/>
      <c r="H118" s="497"/>
      <c r="I118" s="497"/>
      <c r="J118" s="497"/>
    </row>
    <row r="119" spans="1:10" x14ac:dyDescent="0.35">
      <c r="A119" s="13"/>
    </row>
    <row r="120" spans="1:10" x14ac:dyDescent="0.35">
      <c r="A120" s="13" t="s">
        <v>122</v>
      </c>
    </row>
    <row r="121" spans="1:10" x14ac:dyDescent="0.35">
      <c r="A121" s="13" t="s">
        <v>26</v>
      </c>
    </row>
    <row r="122" spans="1:10" x14ac:dyDescent="0.35">
      <c r="A122" s="11"/>
    </row>
    <row r="123" spans="1:10" hidden="1" x14ac:dyDescent="0.35">
      <c r="A123" s="483" t="s">
        <v>90</v>
      </c>
      <c r="B123" s="482"/>
      <c r="C123" s="482"/>
      <c r="D123" s="482"/>
      <c r="E123" s="482"/>
      <c r="F123" s="482"/>
      <c r="G123" s="482"/>
      <c r="H123" s="482"/>
      <c r="I123" s="482"/>
      <c r="J123" s="482"/>
    </row>
    <row r="124" spans="1:10" hidden="1" x14ac:dyDescent="0.35">
      <c r="A124" s="11"/>
    </row>
    <row r="125" spans="1:10" ht="37.5" hidden="1" x14ac:dyDescent="0.35">
      <c r="A125" s="135" t="s">
        <v>28</v>
      </c>
      <c r="B125" s="135" t="s">
        <v>44</v>
      </c>
      <c r="C125" s="135" t="s">
        <v>91</v>
      </c>
      <c r="D125" s="135" t="s">
        <v>92</v>
      </c>
      <c r="E125" s="135" t="s">
        <v>93</v>
      </c>
      <c r="F125" s="135" t="s">
        <v>48</v>
      </c>
    </row>
    <row r="126" spans="1:10" hidden="1" x14ac:dyDescent="0.35">
      <c r="A126" s="135">
        <v>1</v>
      </c>
      <c r="B126" s="135">
        <v>2</v>
      </c>
      <c r="C126" s="135">
        <v>3</v>
      </c>
      <c r="D126" s="135">
        <v>4</v>
      </c>
      <c r="E126" s="135">
        <v>5</v>
      </c>
      <c r="F126" s="135">
        <v>6</v>
      </c>
    </row>
    <row r="127" spans="1:10" hidden="1" x14ac:dyDescent="0.35">
      <c r="A127" s="137"/>
      <c r="B127" s="137"/>
      <c r="C127" s="137"/>
      <c r="D127" s="137"/>
      <c r="E127" s="137"/>
      <c r="F127" s="137"/>
    </row>
    <row r="128" spans="1:10" hidden="1" x14ac:dyDescent="0.35">
      <c r="A128" s="137"/>
      <c r="B128" s="137"/>
      <c r="C128" s="137"/>
      <c r="D128" s="137"/>
      <c r="E128" s="137"/>
      <c r="F128" s="137"/>
    </row>
    <row r="129" spans="1:10" hidden="1" x14ac:dyDescent="0.35">
      <c r="A129" s="137"/>
      <c r="B129" s="136" t="s">
        <v>42</v>
      </c>
      <c r="C129" s="135" t="s">
        <v>15</v>
      </c>
      <c r="D129" s="135" t="s">
        <v>15</v>
      </c>
      <c r="E129" s="135" t="s">
        <v>15</v>
      </c>
      <c r="F129" s="137"/>
    </row>
    <row r="130" spans="1:10" hidden="1" x14ac:dyDescent="0.35">
      <c r="A130" s="11"/>
    </row>
    <row r="131" spans="1:10" hidden="1" x14ac:dyDescent="0.35">
      <c r="A131" s="483" t="s">
        <v>94</v>
      </c>
      <c r="B131" s="482"/>
      <c r="C131" s="482"/>
      <c r="D131" s="482"/>
      <c r="E131" s="482"/>
      <c r="F131" s="482"/>
      <c r="G131" s="482"/>
      <c r="H131" s="482"/>
      <c r="I131" s="482"/>
      <c r="J131" s="482"/>
    </row>
    <row r="132" spans="1:10" hidden="1" x14ac:dyDescent="0.35">
      <c r="A132" s="11"/>
    </row>
    <row r="133" spans="1:10" ht="37.5" hidden="1" x14ac:dyDescent="0.35">
      <c r="A133" s="135" t="s">
        <v>28</v>
      </c>
      <c r="B133" s="135" t="s">
        <v>44</v>
      </c>
      <c r="C133" s="135" t="s">
        <v>95</v>
      </c>
      <c r="D133" s="135" t="s">
        <v>96</v>
      </c>
      <c r="E133" s="135" t="s">
        <v>97</v>
      </c>
    </row>
    <row r="134" spans="1:10" hidden="1" x14ac:dyDescent="0.35">
      <c r="A134" s="135">
        <v>1</v>
      </c>
      <c r="B134" s="135">
        <v>2</v>
      </c>
      <c r="C134" s="135">
        <v>3</v>
      </c>
      <c r="D134" s="135">
        <v>4</v>
      </c>
      <c r="E134" s="135">
        <v>5</v>
      </c>
    </row>
    <row r="135" spans="1:10" hidden="1" x14ac:dyDescent="0.35">
      <c r="A135" s="137"/>
      <c r="B135" s="137"/>
      <c r="C135" s="137"/>
      <c r="D135" s="137"/>
      <c r="E135" s="137"/>
    </row>
    <row r="136" spans="1:10" hidden="1" x14ac:dyDescent="0.35">
      <c r="A136" s="137"/>
      <c r="B136" s="137"/>
      <c r="C136" s="137"/>
      <c r="D136" s="137"/>
      <c r="E136" s="137"/>
    </row>
    <row r="137" spans="1:10" hidden="1" x14ac:dyDescent="0.35">
      <c r="A137" s="137"/>
      <c r="B137" s="136" t="s">
        <v>42</v>
      </c>
      <c r="C137" s="137"/>
      <c r="D137" s="137"/>
      <c r="E137" s="137"/>
    </row>
    <row r="138" spans="1:10" hidden="1" x14ac:dyDescent="0.35">
      <c r="A138" s="11"/>
    </row>
    <row r="139" spans="1:10" hidden="1" x14ac:dyDescent="0.35">
      <c r="A139" s="483" t="s">
        <v>98</v>
      </c>
      <c r="B139" s="482"/>
      <c r="C139" s="482"/>
      <c r="D139" s="482"/>
      <c r="E139" s="482"/>
      <c r="F139" s="482"/>
      <c r="G139" s="482"/>
      <c r="H139" s="482"/>
      <c r="I139" s="482"/>
      <c r="J139" s="482"/>
    </row>
    <row r="140" spans="1:10" hidden="1" x14ac:dyDescent="0.35">
      <c r="A140" s="13"/>
    </row>
    <row r="141" spans="1:10" ht="37.5" hidden="1" x14ac:dyDescent="0.35">
      <c r="A141" s="135" t="s">
        <v>28</v>
      </c>
      <c r="B141" s="135" t="s">
        <v>3</v>
      </c>
      <c r="C141" s="135" t="s">
        <v>99</v>
      </c>
      <c r="D141" s="135" t="s">
        <v>100</v>
      </c>
      <c r="E141" s="135" t="s">
        <v>101</v>
      </c>
      <c r="F141" s="135" t="s">
        <v>48</v>
      </c>
    </row>
    <row r="142" spans="1:10" hidden="1" x14ac:dyDescent="0.35">
      <c r="A142" s="135">
        <v>1</v>
      </c>
      <c r="B142" s="135">
        <v>2</v>
      </c>
      <c r="C142" s="135">
        <v>3</v>
      </c>
      <c r="D142" s="135">
        <v>4</v>
      </c>
      <c r="E142" s="135">
        <v>5</v>
      </c>
      <c r="F142" s="135">
        <v>6</v>
      </c>
    </row>
    <row r="143" spans="1:10" hidden="1" x14ac:dyDescent="0.35">
      <c r="A143" s="137"/>
      <c r="B143" s="137"/>
      <c r="C143" s="137"/>
      <c r="D143" s="137"/>
      <c r="E143" s="137"/>
      <c r="F143" s="137"/>
    </row>
    <row r="144" spans="1:10" hidden="1" x14ac:dyDescent="0.35">
      <c r="A144" s="137"/>
      <c r="B144" s="137"/>
      <c r="C144" s="137"/>
      <c r="D144" s="137"/>
      <c r="E144" s="137"/>
      <c r="F144" s="137"/>
    </row>
    <row r="145" spans="1:10" hidden="1" x14ac:dyDescent="0.35">
      <c r="A145" s="137"/>
      <c r="B145" s="136" t="s">
        <v>42</v>
      </c>
      <c r="C145" s="135" t="s">
        <v>15</v>
      </c>
      <c r="D145" s="135" t="s">
        <v>15</v>
      </c>
      <c r="E145" s="135" t="s">
        <v>15</v>
      </c>
      <c r="F145" s="137"/>
    </row>
    <row r="146" spans="1:10" hidden="1" x14ac:dyDescent="0.35">
      <c r="A146" s="11"/>
    </row>
    <row r="147" spans="1:10" hidden="1" x14ac:dyDescent="0.35">
      <c r="A147" s="483" t="s">
        <v>102</v>
      </c>
      <c r="B147" s="482"/>
      <c r="C147" s="482"/>
      <c r="D147" s="482"/>
      <c r="E147" s="482"/>
      <c r="F147" s="482"/>
      <c r="G147" s="482"/>
      <c r="H147" s="482"/>
      <c r="I147" s="482"/>
      <c r="J147" s="482"/>
    </row>
    <row r="148" spans="1:10" hidden="1" x14ac:dyDescent="0.35">
      <c r="A148" s="11"/>
    </row>
    <row r="149" spans="1:10" ht="37.5" hidden="1" x14ac:dyDescent="0.35">
      <c r="A149" s="135" t="s">
        <v>28</v>
      </c>
      <c r="B149" s="135" t="s">
        <v>3</v>
      </c>
      <c r="C149" s="135" t="s">
        <v>103</v>
      </c>
      <c r="D149" s="135" t="s">
        <v>104</v>
      </c>
      <c r="E149" s="135" t="s">
        <v>105</v>
      </c>
    </row>
    <row r="150" spans="1:10" hidden="1" x14ac:dyDescent="0.35">
      <c r="A150" s="135">
        <v>1</v>
      </c>
      <c r="B150" s="135">
        <v>2</v>
      </c>
      <c r="C150" s="135">
        <v>3</v>
      </c>
      <c r="D150" s="135">
        <v>4</v>
      </c>
      <c r="E150" s="135">
        <v>5</v>
      </c>
    </row>
    <row r="151" spans="1:10" hidden="1" x14ac:dyDescent="0.35">
      <c r="A151" s="137"/>
      <c r="B151" s="137"/>
      <c r="C151" s="137"/>
      <c r="D151" s="137"/>
      <c r="E151" s="137"/>
    </row>
    <row r="152" spans="1:10" hidden="1" x14ac:dyDescent="0.35">
      <c r="A152" s="137"/>
      <c r="B152" s="137"/>
      <c r="C152" s="137"/>
      <c r="D152" s="137"/>
      <c r="E152" s="137"/>
    </row>
    <row r="153" spans="1:10" hidden="1" x14ac:dyDescent="0.35">
      <c r="A153" s="137"/>
      <c r="B153" s="136" t="s">
        <v>42</v>
      </c>
      <c r="C153" s="135" t="s">
        <v>15</v>
      </c>
      <c r="D153" s="135" t="s">
        <v>15</v>
      </c>
      <c r="E153" s="135" t="s">
        <v>15</v>
      </c>
    </row>
    <row r="154" spans="1:10" hidden="1" x14ac:dyDescent="0.35">
      <c r="A154" s="11"/>
    </row>
    <row r="155" spans="1:10" hidden="1" x14ac:dyDescent="0.35">
      <c r="A155" s="483" t="s">
        <v>106</v>
      </c>
      <c r="B155" s="484"/>
      <c r="C155" s="484"/>
      <c r="D155" s="484"/>
      <c r="E155" s="484"/>
      <c r="F155" s="484"/>
      <c r="G155" s="484"/>
      <c r="H155" s="484"/>
      <c r="I155" s="484"/>
      <c r="J155" s="484"/>
    </row>
    <row r="156" spans="1:10" hidden="1" x14ac:dyDescent="0.35">
      <c r="A156" s="13"/>
    </row>
    <row r="157" spans="1:10" ht="37.5" hidden="1" x14ac:dyDescent="0.35">
      <c r="A157" s="135" t="s">
        <v>28</v>
      </c>
      <c r="B157" s="135" t="s">
        <v>44</v>
      </c>
      <c r="C157" s="135" t="s">
        <v>107</v>
      </c>
      <c r="D157" s="135" t="s">
        <v>108</v>
      </c>
      <c r="E157" s="135" t="s">
        <v>109</v>
      </c>
    </row>
    <row r="158" spans="1:10" hidden="1" x14ac:dyDescent="0.35">
      <c r="A158" s="135">
        <v>1</v>
      </c>
      <c r="B158" s="135">
        <v>2</v>
      </c>
      <c r="C158" s="135">
        <v>3</v>
      </c>
      <c r="D158" s="135">
        <v>4</v>
      </c>
      <c r="E158" s="135">
        <v>5</v>
      </c>
    </row>
    <row r="159" spans="1:10" hidden="1" x14ac:dyDescent="0.35">
      <c r="A159" s="137"/>
      <c r="B159" s="137"/>
      <c r="C159" s="137"/>
      <c r="D159" s="137"/>
      <c r="E159" s="137"/>
    </row>
    <row r="160" spans="1:10" hidden="1" x14ac:dyDescent="0.35">
      <c r="A160" s="137"/>
      <c r="B160" s="137"/>
      <c r="C160" s="137"/>
      <c r="D160" s="137"/>
      <c r="E160" s="137"/>
    </row>
    <row r="161" spans="1:10" hidden="1" x14ac:dyDescent="0.35">
      <c r="A161" s="137"/>
      <c r="B161" s="136" t="s">
        <v>42</v>
      </c>
      <c r="C161" s="135" t="s">
        <v>15</v>
      </c>
      <c r="D161" s="135" t="s">
        <v>15</v>
      </c>
      <c r="E161" s="137"/>
    </row>
    <row r="162" spans="1:10" x14ac:dyDescent="0.35">
      <c r="A162" s="11"/>
    </row>
    <row r="163" spans="1:10" x14ac:dyDescent="0.35">
      <c r="A163" s="489" t="s">
        <v>110</v>
      </c>
      <c r="B163" s="490"/>
      <c r="C163" s="490"/>
      <c r="D163" s="490"/>
      <c r="E163" s="490"/>
      <c r="F163" s="490"/>
      <c r="G163" s="490"/>
      <c r="H163" s="490"/>
      <c r="I163" s="490"/>
      <c r="J163" s="490"/>
    </row>
    <row r="164" spans="1:10" x14ac:dyDescent="0.35">
      <c r="A164" s="13"/>
    </row>
    <row r="165" spans="1:10" ht="25" x14ac:dyDescent="0.35">
      <c r="A165" s="135" t="s">
        <v>28</v>
      </c>
      <c r="B165" s="135" t="s">
        <v>44</v>
      </c>
      <c r="C165" s="135" t="s">
        <v>111</v>
      </c>
      <c r="D165" s="135" t="s">
        <v>112</v>
      </c>
    </row>
    <row r="166" spans="1:10" x14ac:dyDescent="0.35">
      <c r="A166" s="135">
        <v>1</v>
      </c>
      <c r="B166" s="135">
        <v>2</v>
      </c>
      <c r="C166" s="135">
        <v>3</v>
      </c>
      <c r="D166" s="135">
        <v>4</v>
      </c>
    </row>
    <row r="167" spans="1:10" ht="90" customHeight="1" x14ac:dyDescent="0.35">
      <c r="A167" s="137" t="s">
        <v>135</v>
      </c>
      <c r="B167" s="140" t="s">
        <v>206</v>
      </c>
      <c r="C167" s="135">
        <v>2</v>
      </c>
      <c r="D167" s="138">
        <f>81000-81000</f>
        <v>0</v>
      </c>
    </row>
    <row r="168" spans="1:10" x14ac:dyDescent="0.35">
      <c r="A168" s="137"/>
      <c r="B168" s="137"/>
      <c r="C168" s="137"/>
      <c r="D168" s="138"/>
    </row>
    <row r="169" spans="1:10" x14ac:dyDescent="0.35">
      <c r="A169" s="137"/>
      <c r="B169" s="136" t="s">
        <v>42</v>
      </c>
      <c r="C169" s="135" t="s">
        <v>15</v>
      </c>
      <c r="D169" s="138">
        <f>SUM(D167:D168)</f>
        <v>0</v>
      </c>
    </row>
    <row r="170" spans="1:10" x14ac:dyDescent="0.35">
      <c r="A170" s="11"/>
    </row>
    <row r="171" spans="1:10" hidden="1" x14ac:dyDescent="0.35">
      <c r="A171" s="489" t="s">
        <v>113</v>
      </c>
      <c r="B171" s="490"/>
      <c r="C171" s="490"/>
      <c r="D171" s="490"/>
      <c r="E171" s="490"/>
      <c r="F171" s="490"/>
      <c r="G171" s="490"/>
      <c r="H171" s="490"/>
      <c r="I171" s="490"/>
      <c r="J171" s="490"/>
    </row>
    <row r="172" spans="1:10" hidden="1" x14ac:dyDescent="0.35">
      <c r="A172" s="13"/>
    </row>
    <row r="173" spans="1:10" ht="37.5" hidden="1" x14ac:dyDescent="0.35">
      <c r="A173" s="135" t="s">
        <v>28</v>
      </c>
      <c r="B173" s="135" t="s">
        <v>44</v>
      </c>
      <c r="C173" s="135" t="s">
        <v>103</v>
      </c>
      <c r="D173" s="135" t="s">
        <v>114</v>
      </c>
      <c r="E173" s="135" t="s">
        <v>115</v>
      </c>
    </row>
    <row r="174" spans="1:10" hidden="1" x14ac:dyDescent="0.35">
      <c r="A174" s="137"/>
      <c r="B174" s="135">
        <v>1</v>
      </c>
      <c r="C174" s="135">
        <v>2</v>
      </c>
      <c r="D174" s="135">
        <v>3</v>
      </c>
      <c r="E174" s="135">
        <v>4</v>
      </c>
    </row>
    <row r="175" spans="1:10" hidden="1" x14ac:dyDescent="0.35">
      <c r="A175" s="137"/>
      <c r="B175" s="137"/>
      <c r="C175" s="137"/>
      <c r="D175" s="137"/>
      <c r="E175" s="137"/>
    </row>
    <row r="176" spans="1:10" hidden="1" x14ac:dyDescent="0.35">
      <c r="A176" s="137"/>
      <c r="B176" s="137"/>
      <c r="C176" s="137"/>
      <c r="D176" s="137"/>
      <c r="E176" s="137"/>
    </row>
  </sheetData>
  <mergeCells count="34">
    <mergeCell ref="A147:J147"/>
    <mergeCell ref="A155:J155"/>
    <mergeCell ref="A163:J163"/>
    <mergeCell ref="A171:J171"/>
    <mergeCell ref="A94:J94"/>
    <mergeCell ref="A106:J106"/>
    <mergeCell ref="A118:J118"/>
    <mergeCell ref="A123:J123"/>
    <mergeCell ref="A131:J131"/>
    <mergeCell ref="A139:J139"/>
    <mergeCell ref="A82:J82"/>
    <mergeCell ref="E24:G24"/>
    <mergeCell ref="A30:B30"/>
    <mergeCell ref="A32:J32"/>
    <mergeCell ref="A40:J40"/>
    <mergeCell ref="A49:J49"/>
    <mergeCell ref="A54:A55"/>
    <mergeCell ref="C54:C55"/>
    <mergeCell ref="D54:D55"/>
    <mergeCell ref="A59:A60"/>
    <mergeCell ref="C59:C60"/>
    <mergeCell ref="D59:D60"/>
    <mergeCell ref="A69:J69"/>
    <mergeCell ref="A71:J71"/>
    <mergeCell ref="A6:I6"/>
    <mergeCell ref="A21:J21"/>
    <mergeCell ref="A23:A25"/>
    <mergeCell ref="B23:B25"/>
    <mergeCell ref="C23:C25"/>
    <mergeCell ref="D23:G23"/>
    <mergeCell ref="H23:H25"/>
    <mergeCell ref="I23:I25"/>
    <mergeCell ref="J23:J25"/>
    <mergeCell ref="D24:D25"/>
  </mergeCells>
  <hyperlinks>
    <hyperlink ref="A7" r:id="rId1" display="consultantplus://offline/ref=0F40E7BB26451C12492B4EE999FF440CA68FF2B663E7B1FF39F1609F36278DFFAC49D49C8BAE0C53EB5F3AiAzCI"/>
    <hyperlink ref="B63" location="Par1140" display="Par1140"/>
    <hyperlink ref="B64" location="Par1140" display="Par1140"/>
    <hyperlink ref="A69" r:id="rId2" display="consultantplus://offline/ref=0F40E7BB26451C12492B50E48F931904A283AEBF65E4E6A064F737C0i6z6I"/>
  </hyperlinks>
  <pageMargins left="0.70866141732283472" right="0" top="0" bottom="0" header="0.31496062992125984" footer="0.31496062992125984"/>
  <pageSetup paperSize="9"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workbookViewId="0">
      <selection activeCell="D82" sqref="D82"/>
    </sheetView>
  </sheetViews>
  <sheetFormatPr defaultRowHeight="14.5" x14ac:dyDescent="0.35"/>
  <cols>
    <col min="1" max="1" width="5" customWidth="1"/>
    <col min="2" max="2" width="25.1796875" customWidth="1"/>
    <col min="3" max="3" width="16" customWidth="1"/>
    <col min="4" max="4" width="11.453125" customWidth="1"/>
    <col min="5" max="5" width="15" customWidth="1"/>
    <col min="6" max="6" width="12.26953125" customWidth="1"/>
    <col min="7" max="7" width="12.81640625" customWidth="1"/>
    <col min="8" max="8" width="13.7265625" customWidth="1"/>
    <col min="9" max="9" width="9.81640625" customWidth="1"/>
    <col min="10" max="10" width="16.54296875" customWidth="1"/>
  </cols>
  <sheetData>
    <row r="1" spans="1:9" x14ac:dyDescent="0.35">
      <c r="I1" s="1" t="s">
        <v>16</v>
      </c>
    </row>
    <row r="2" spans="1:9" x14ac:dyDescent="0.35">
      <c r="I2" s="1" t="s">
        <v>12</v>
      </c>
    </row>
    <row r="3" spans="1:9" x14ac:dyDescent="0.35">
      <c r="I3" s="1" t="s">
        <v>17</v>
      </c>
    </row>
    <row r="4" spans="1:9" x14ac:dyDescent="0.35">
      <c r="I4" s="1" t="s">
        <v>13</v>
      </c>
    </row>
    <row r="5" spans="1:9" x14ac:dyDescent="0.35">
      <c r="A5" s="246"/>
    </row>
    <row r="6" spans="1:9" x14ac:dyDescent="0.35">
      <c r="A6" s="481" t="s">
        <v>18</v>
      </c>
      <c r="B6" s="482"/>
      <c r="C6" s="482"/>
      <c r="D6" s="482"/>
      <c r="E6" s="482"/>
      <c r="F6" s="482"/>
      <c r="G6" s="482"/>
      <c r="H6" s="482"/>
      <c r="I6" s="482"/>
    </row>
    <row r="7" spans="1:9" x14ac:dyDescent="0.35">
      <c r="A7" s="12" t="s">
        <v>19</v>
      </c>
    </row>
    <row r="8" spans="1:9" x14ac:dyDescent="0.35">
      <c r="A8" s="13" t="s">
        <v>20</v>
      </c>
    </row>
    <row r="9" spans="1:9" x14ac:dyDescent="0.35">
      <c r="A9" s="11"/>
    </row>
    <row r="10" spans="1:9" x14ac:dyDescent="0.35">
      <c r="A10" s="13"/>
      <c r="E10" s="13"/>
    </row>
    <row r="11" spans="1:9" x14ac:dyDescent="0.35">
      <c r="A11" s="11"/>
    </row>
    <row r="12" spans="1:9" x14ac:dyDescent="0.35">
      <c r="A12" s="13"/>
      <c r="D12" s="246" t="s">
        <v>21</v>
      </c>
      <c r="E12" s="241"/>
      <c r="F12" s="241"/>
    </row>
    <row r="13" spans="1:9" x14ac:dyDescent="0.35">
      <c r="A13" s="13"/>
      <c r="D13" s="246" t="s">
        <v>22</v>
      </c>
      <c r="E13" s="241"/>
      <c r="F13" s="241"/>
    </row>
    <row r="14" spans="1:9" ht="16.5" customHeight="1" x14ac:dyDescent="0.35">
      <c r="A14" s="13"/>
      <c r="D14" s="246" t="s">
        <v>23</v>
      </c>
      <c r="E14" s="241"/>
      <c r="F14" s="241"/>
    </row>
    <row r="15" spans="1:9" hidden="1" x14ac:dyDescent="0.35">
      <c r="A15" s="11"/>
    </row>
    <row r="16" spans="1:9" hidden="1" x14ac:dyDescent="0.35">
      <c r="A16" s="15" t="s">
        <v>24</v>
      </c>
    </row>
    <row r="17" spans="1:10" hidden="1" x14ac:dyDescent="0.35">
      <c r="A17" s="11"/>
    </row>
    <row r="18" spans="1:10" hidden="1" x14ac:dyDescent="0.35">
      <c r="A18" s="13" t="s">
        <v>78</v>
      </c>
    </row>
    <row r="19" spans="1:10" hidden="1" x14ac:dyDescent="0.35">
      <c r="A19" s="13" t="s">
        <v>79</v>
      </c>
    </row>
    <row r="20" spans="1:10" hidden="1" x14ac:dyDescent="0.35">
      <c r="A20" s="11"/>
    </row>
    <row r="21" spans="1:10" hidden="1" x14ac:dyDescent="0.35">
      <c r="A21" s="483" t="s">
        <v>27</v>
      </c>
      <c r="B21" s="484"/>
      <c r="C21" s="484"/>
      <c r="D21" s="484"/>
      <c r="E21" s="484"/>
      <c r="F21" s="484"/>
      <c r="G21" s="484"/>
      <c r="H21" s="484"/>
      <c r="I21" s="484"/>
      <c r="J21" s="484"/>
    </row>
    <row r="22" spans="1:10" hidden="1" x14ac:dyDescent="0.35">
      <c r="A22" s="11"/>
    </row>
    <row r="23" spans="1:10" ht="25.5" hidden="1" customHeight="1" x14ac:dyDescent="0.35">
      <c r="A23" s="485" t="s">
        <v>28</v>
      </c>
      <c r="B23" s="485" t="s">
        <v>29</v>
      </c>
      <c r="C23" s="485" t="s">
        <v>30</v>
      </c>
      <c r="D23" s="485" t="s">
        <v>31</v>
      </c>
      <c r="E23" s="485"/>
      <c r="F23" s="485"/>
      <c r="G23" s="485"/>
      <c r="H23" s="485" t="s">
        <v>32</v>
      </c>
      <c r="I23" s="485" t="s">
        <v>33</v>
      </c>
      <c r="J23" s="485" t="s">
        <v>34</v>
      </c>
    </row>
    <row r="24" spans="1:10" hidden="1" x14ac:dyDescent="0.35">
      <c r="A24" s="485"/>
      <c r="B24" s="485"/>
      <c r="C24" s="485"/>
      <c r="D24" s="485" t="s">
        <v>7</v>
      </c>
      <c r="E24" s="485" t="s">
        <v>5</v>
      </c>
      <c r="F24" s="485"/>
      <c r="G24" s="485"/>
      <c r="H24" s="485"/>
      <c r="I24" s="485"/>
      <c r="J24" s="485"/>
    </row>
    <row r="25" spans="1:10" ht="57" hidden="1" customHeight="1" x14ac:dyDescent="0.35">
      <c r="A25" s="485"/>
      <c r="B25" s="485"/>
      <c r="C25" s="485"/>
      <c r="D25" s="485"/>
      <c r="E25" s="242" t="s">
        <v>35</v>
      </c>
      <c r="F25" s="242" t="s">
        <v>36</v>
      </c>
      <c r="G25" s="242" t="s">
        <v>37</v>
      </c>
      <c r="H25" s="485"/>
      <c r="I25" s="485"/>
      <c r="J25" s="485"/>
    </row>
    <row r="26" spans="1:10" hidden="1" x14ac:dyDescent="0.35">
      <c r="A26" s="242">
        <v>1</v>
      </c>
      <c r="B26" s="242">
        <v>2</v>
      </c>
      <c r="C26" s="242">
        <v>3</v>
      </c>
      <c r="D26" s="242">
        <v>4</v>
      </c>
      <c r="E26" s="242">
        <v>5</v>
      </c>
      <c r="F26" s="242">
        <v>6</v>
      </c>
      <c r="G26" s="242">
        <v>7</v>
      </c>
      <c r="H26" s="242">
        <v>8</v>
      </c>
      <c r="I26" s="242">
        <v>9</v>
      </c>
      <c r="J26" s="242">
        <v>10</v>
      </c>
    </row>
    <row r="27" spans="1:10" hidden="1" x14ac:dyDescent="0.35">
      <c r="A27" s="244"/>
      <c r="B27" s="244"/>
      <c r="C27" s="244"/>
      <c r="D27" s="244"/>
      <c r="E27" s="244"/>
      <c r="F27" s="244"/>
      <c r="G27" s="244"/>
      <c r="H27" s="244"/>
      <c r="I27" s="244"/>
      <c r="J27" s="244"/>
    </row>
    <row r="28" spans="1:10" hidden="1" x14ac:dyDescent="0.35">
      <c r="A28" s="244"/>
      <c r="B28" s="244"/>
      <c r="C28" s="244"/>
      <c r="D28" s="244"/>
      <c r="E28" s="244"/>
      <c r="F28" s="244"/>
      <c r="G28" s="244"/>
      <c r="H28" s="244"/>
      <c r="I28" s="244"/>
      <c r="J28" s="244"/>
    </row>
    <row r="29" spans="1:10" hidden="1" x14ac:dyDescent="0.35">
      <c r="A29" s="244"/>
      <c r="B29" s="244"/>
      <c r="C29" s="244"/>
      <c r="D29" s="244"/>
      <c r="E29" s="244"/>
      <c r="F29" s="244"/>
      <c r="G29" s="244"/>
      <c r="H29" s="244"/>
      <c r="I29" s="244"/>
      <c r="J29" s="244"/>
    </row>
    <row r="30" spans="1:10" hidden="1" x14ac:dyDescent="0.35">
      <c r="A30" s="488" t="s">
        <v>42</v>
      </c>
      <c r="B30" s="488"/>
      <c r="C30" s="244" t="s">
        <v>15</v>
      </c>
      <c r="D30" s="244"/>
      <c r="E30" s="244" t="s">
        <v>15</v>
      </c>
      <c r="F30" s="244" t="s">
        <v>15</v>
      </c>
      <c r="G30" s="244" t="s">
        <v>15</v>
      </c>
      <c r="H30" s="18" t="s">
        <v>15</v>
      </c>
      <c r="I30" s="244" t="s">
        <v>15</v>
      </c>
      <c r="J30" s="244"/>
    </row>
    <row r="31" spans="1:10" hidden="1" x14ac:dyDescent="0.35">
      <c r="A31" s="11"/>
    </row>
    <row r="32" spans="1:10" hidden="1" x14ac:dyDescent="0.35">
      <c r="A32" s="489" t="s">
        <v>43</v>
      </c>
      <c r="B32" s="490"/>
      <c r="C32" s="490"/>
      <c r="D32" s="490"/>
      <c r="E32" s="490"/>
      <c r="F32" s="490"/>
      <c r="G32" s="490"/>
      <c r="H32" s="490"/>
      <c r="I32" s="490"/>
      <c r="J32" s="490"/>
    </row>
    <row r="33" spans="1:10" hidden="1" x14ac:dyDescent="0.35">
      <c r="A33" s="11"/>
    </row>
    <row r="34" spans="1:10" ht="50" hidden="1" x14ac:dyDescent="0.35">
      <c r="A34" s="242" t="s">
        <v>28</v>
      </c>
      <c r="B34" s="242" t="s">
        <v>44</v>
      </c>
      <c r="C34" s="242" t="s">
        <v>45</v>
      </c>
      <c r="D34" s="242" t="s">
        <v>46</v>
      </c>
      <c r="E34" s="242" t="s">
        <v>47</v>
      </c>
      <c r="F34" s="242" t="s">
        <v>48</v>
      </c>
    </row>
    <row r="35" spans="1:10" hidden="1" x14ac:dyDescent="0.35">
      <c r="A35" s="242">
        <v>1</v>
      </c>
      <c r="B35" s="242">
        <v>2</v>
      </c>
      <c r="C35" s="242">
        <v>3</v>
      </c>
      <c r="D35" s="242">
        <v>4</v>
      </c>
      <c r="E35" s="242">
        <v>5</v>
      </c>
      <c r="F35" s="242">
        <v>6</v>
      </c>
    </row>
    <row r="36" spans="1:10" hidden="1" x14ac:dyDescent="0.35">
      <c r="A36" s="244"/>
      <c r="B36" s="244"/>
      <c r="C36" s="244"/>
      <c r="D36" s="244"/>
      <c r="E36" s="244"/>
      <c r="F36" s="244"/>
    </row>
    <row r="37" spans="1:10" hidden="1" x14ac:dyDescent="0.35">
      <c r="A37" s="244"/>
      <c r="B37" s="244"/>
      <c r="C37" s="244"/>
      <c r="D37" s="244"/>
      <c r="E37" s="244"/>
      <c r="F37" s="244"/>
    </row>
    <row r="38" spans="1:10" hidden="1" x14ac:dyDescent="0.35">
      <c r="A38" s="244"/>
      <c r="B38" s="243" t="s">
        <v>42</v>
      </c>
      <c r="C38" s="242" t="s">
        <v>15</v>
      </c>
      <c r="D38" s="242" t="s">
        <v>15</v>
      </c>
      <c r="E38" s="242" t="s">
        <v>15</v>
      </c>
      <c r="F38" s="244"/>
    </row>
    <row r="39" spans="1:10" hidden="1" x14ac:dyDescent="0.35">
      <c r="A39" s="11"/>
    </row>
    <row r="40" spans="1:10" hidden="1" x14ac:dyDescent="0.35">
      <c r="A40" s="483" t="s">
        <v>49</v>
      </c>
      <c r="B40" s="484"/>
      <c r="C40" s="484"/>
      <c r="D40" s="484"/>
      <c r="E40" s="484"/>
      <c r="F40" s="484"/>
      <c r="G40" s="484"/>
      <c r="H40" s="484"/>
      <c r="I40" s="484"/>
      <c r="J40" s="484"/>
    </row>
    <row r="41" spans="1:10" hidden="1" x14ac:dyDescent="0.35">
      <c r="A41" s="13"/>
    </row>
    <row r="42" spans="1:10" hidden="1" x14ac:dyDescent="0.35">
      <c r="A42" s="11"/>
    </row>
    <row r="43" spans="1:10" ht="62.5" hidden="1" x14ac:dyDescent="0.35">
      <c r="A43" s="242" t="s">
        <v>28</v>
      </c>
      <c r="B43" s="242" t="s">
        <v>44</v>
      </c>
      <c r="C43" s="242" t="s">
        <v>50</v>
      </c>
      <c r="D43" s="242" t="s">
        <v>51</v>
      </c>
      <c r="E43" s="242" t="s">
        <v>52</v>
      </c>
      <c r="F43" s="242" t="s">
        <v>48</v>
      </c>
    </row>
    <row r="44" spans="1:10" hidden="1" x14ac:dyDescent="0.35">
      <c r="A44" s="242">
        <v>1</v>
      </c>
      <c r="B44" s="242">
        <v>2</v>
      </c>
      <c r="C44" s="242">
        <v>3</v>
      </c>
      <c r="D44" s="242">
        <v>4</v>
      </c>
      <c r="E44" s="242">
        <v>5</v>
      </c>
      <c r="F44" s="242">
        <v>6</v>
      </c>
    </row>
    <row r="45" spans="1:10" hidden="1" x14ac:dyDescent="0.35">
      <c r="A45" s="244"/>
      <c r="B45" s="244"/>
      <c r="C45" s="244"/>
      <c r="D45" s="244"/>
      <c r="E45" s="244"/>
      <c r="F45" s="244"/>
    </row>
    <row r="46" spans="1:10" hidden="1" x14ac:dyDescent="0.35">
      <c r="A46" s="244"/>
      <c r="B46" s="244"/>
      <c r="C46" s="244"/>
      <c r="D46" s="244"/>
      <c r="E46" s="244"/>
      <c r="F46" s="244"/>
    </row>
    <row r="47" spans="1:10" hidden="1" x14ac:dyDescent="0.35">
      <c r="A47" s="244"/>
      <c r="B47" s="243" t="s">
        <v>42</v>
      </c>
      <c r="C47" s="242" t="s">
        <v>15</v>
      </c>
      <c r="D47" s="242" t="s">
        <v>15</v>
      </c>
      <c r="E47" s="242" t="s">
        <v>15</v>
      </c>
      <c r="F47" s="244"/>
    </row>
    <row r="48" spans="1:10" hidden="1" x14ac:dyDescent="0.35">
      <c r="A48" s="11"/>
    </row>
    <row r="49" spans="1:10" ht="33.75" hidden="1" customHeight="1" x14ac:dyDescent="0.35">
      <c r="A49" s="489" t="s">
        <v>53</v>
      </c>
      <c r="B49" s="490"/>
      <c r="C49" s="490"/>
      <c r="D49" s="490"/>
      <c r="E49" s="490"/>
      <c r="F49" s="490"/>
      <c r="G49" s="490"/>
      <c r="H49" s="490"/>
      <c r="I49" s="490"/>
      <c r="J49" s="490"/>
    </row>
    <row r="50" spans="1:10" hidden="1" x14ac:dyDescent="0.35">
      <c r="A50" s="11"/>
    </row>
    <row r="51" spans="1:10" ht="54" hidden="1" customHeight="1" x14ac:dyDescent="0.35">
      <c r="A51" s="242" t="s">
        <v>28</v>
      </c>
      <c r="B51" s="242" t="s">
        <v>54</v>
      </c>
      <c r="C51" s="242" t="s">
        <v>55</v>
      </c>
      <c r="D51" s="242" t="s">
        <v>56</v>
      </c>
    </row>
    <row r="52" spans="1:10" hidden="1" x14ac:dyDescent="0.35">
      <c r="A52" s="242">
        <v>1</v>
      </c>
      <c r="B52" s="242">
        <v>2</v>
      </c>
      <c r="C52" s="242">
        <v>3</v>
      </c>
      <c r="D52" s="242">
        <v>4</v>
      </c>
    </row>
    <row r="53" spans="1:10" ht="59.25" hidden="1" customHeight="1" x14ac:dyDescent="0.35">
      <c r="A53" s="242">
        <v>1</v>
      </c>
      <c r="B53" s="244" t="s">
        <v>57</v>
      </c>
      <c r="C53" s="242" t="s">
        <v>15</v>
      </c>
      <c r="D53" s="244"/>
    </row>
    <row r="54" spans="1:10" hidden="1" x14ac:dyDescent="0.35">
      <c r="A54" s="485" t="s">
        <v>58</v>
      </c>
      <c r="B54" s="18" t="s">
        <v>5</v>
      </c>
      <c r="C54" s="492"/>
      <c r="D54" s="492"/>
    </row>
    <row r="55" spans="1:10" ht="17.25" hidden="1" customHeight="1" x14ac:dyDescent="0.35">
      <c r="A55" s="485"/>
      <c r="B55" s="18" t="s">
        <v>59</v>
      </c>
      <c r="C55" s="492"/>
      <c r="D55" s="492"/>
    </row>
    <row r="56" spans="1:10" ht="18.75" hidden="1" customHeight="1" x14ac:dyDescent="0.35">
      <c r="A56" s="242" t="s">
        <v>60</v>
      </c>
      <c r="B56" s="244" t="s">
        <v>61</v>
      </c>
      <c r="C56" s="244"/>
      <c r="D56" s="244"/>
    </row>
    <row r="57" spans="1:10" ht="63" hidden="1" customHeight="1" x14ac:dyDescent="0.35">
      <c r="A57" s="242" t="s">
        <v>62</v>
      </c>
      <c r="B57" s="244" t="s">
        <v>63</v>
      </c>
      <c r="C57" s="244"/>
      <c r="D57" s="244"/>
    </row>
    <row r="58" spans="1:10" ht="57" hidden="1" customHeight="1" x14ac:dyDescent="0.35">
      <c r="A58" s="242">
        <v>2</v>
      </c>
      <c r="B58" s="244" t="s">
        <v>64</v>
      </c>
      <c r="C58" s="242" t="s">
        <v>15</v>
      </c>
      <c r="D58" s="244"/>
    </row>
    <row r="59" spans="1:10" hidden="1" x14ac:dyDescent="0.35">
      <c r="A59" s="485" t="s">
        <v>65</v>
      </c>
      <c r="B59" s="244" t="s">
        <v>5</v>
      </c>
      <c r="C59" s="492"/>
      <c r="D59" s="492"/>
    </row>
    <row r="60" spans="1:10" ht="79.5" hidden="1" customHeight="1" x14ac:dyDescent="0.35">
      <c r="A60" s="485"/>
      <c r="B60" s="244" t="s">
        <v>66</v>
      </c>
      <c r="C60" s="492"/>
      <c r="D60" s="492"/>
    </row>
    <row r="61" spans="1:10" ht="74.25" hidden="1" customHeight="1" x14ac:dyDescent="0.35">
      <c r="A61" s="242" t="s">
        <v>67</v>
      </c>
      <c r="B61" s="244" t="s">
        <v>68</v>
      </c>
      <c r="C61" s="244"/>
      <c r="D61" s="244"/>
    </row>
    <row r="62" spans="1:10" ht="78.75" hidden="1" customHeight="1" x14ac:dyDescent="0.35">
      <c r="A62" s="242" t="s">
        <v>69</v>
      </c>
      <c r="B62" s="244" t="s">
        <v>70</v>
      </c>
      <c r="C62" s="244"/>
      <c r="D62" s="244"/>
    </row>
    <row r="63" spans="1:10" ht="111.75" hidden="1" customHeight="1" x14ac:dyDescent="0.35">
      <c r="A63" s="242" t="s">
        <v>71</v>
      </c>
      <c r="B63" s="4" t="s">
        <v>72</v>
      </c>
      <c r="C63" s="244"/>
      <c r="D63" s="244"/>
    </row>
    <row r="64" spans="1:10" ht="105.75" hidden="1" customHeight="1" x14ac:dyDescent="0.35">
      <c r="A64" s="242" t="s">
        <v>73</v>
      </c>
      <c r="B64" s="4" t="s">
        <v>72</v>
      </c>
      <c r="C64" s="244"/>
      <c r="D64" s="244"/>
    </row>
    <row r="65" spans="1:10" ht="72.75" hidden="1" customHeight="1" x14ac:dyDescent="0.35">
      <c r="A65" s="242">
        <v>3</v>
      </c>
      <c r="B65" s="244" t="s">
        <v>74</v>
      </c>
      <c r="C65" s="244"/>
      <c r="D65" s="244"/>
    </row>
    <row r="66" spans="1:10" hidden="1" x14ac:dyDescent="0.35">
      <c r="A66" s="244"/>
      <c r="B66" s="243" t="s">
        <v>42</v>
      </c>
      <c r="C66" s="242" t="s">
        <v>15</v>
      </c>
      <c r="D66" s="244"/>
    </row>
    <row r="67" spans="1:10" hidden="1" x14ac:dyDescent="0.35">
      <c r="A67" s="11"/>
    </row>
    <row r="68" spans="1:10" hidden="1" x14ac:dyDescent="0.35">
      <c r="A68" s="22" t="s">
        <v>75</v>
      </c>
    </row>
    <row r="69" spans="1:10" ht="48" hidden="1" customHeight="1" x14ac:dyDescent="0.35">
      <c r="A69" s="494" t="s">
        <v>76</v>
      </c>
      <c r="B69" s="495"/>
      <c r="C69" s="495"/>
      <c r="D69" s="495"/>
      <c r="E69" s="495"/>
      <c r="F69" s="495"/>
      <c r="G69" s="495"/>
      <c r="H69" s="495"/>
      <c r="I69" s="495"/>
      <c r="J69" s="495"/>
    </row>
    <row r="70" spans="1:10" x14ac:dyDescent="0.35">
      <c r="A70" s="11"/>
    </row>
    <row r="71" spans="1:10" x14ac:dyDescent="0.35">
      <c r="A71" s="496" t="s">
        <v>77</v>
      </c>
      <c r="B71" s="497"/>
      <c r="C71" s="497"/>
      <c r="D71" s="497"/>
      <c r="E71" s="497"/>
      <c r="F71" s="497"/>
      <c r="G71" s="497"/>
      <c r="H71" s="497"/>
      <c r="I71" s="497"/>
      <c r="J71" s="497"/>
    </row>
    <row r="72" spans="1:10" x14ac:dyDescent="0.35">
      <c r="A72" s="11"/>
    </row>
    <row r="73" spans="1:10" x14ac:dyDescent="0.35">
      <c r="A73" s="13" t="s">
        <v>122</v>
      </c>
    </row>
    <row r="74" spans="1:10" x14ac:dyDescent="0.35">
      <c r="A74" s="13" t="s">
        <v>26</v>
      </c>
    </row>
    <row r="75" spans="1:10" x14ac:dyDescent="0.35">
      <c r="A75" s="11"/>
    </row>
    <row r="76" spans="1:10" ht="37.5" x14ac:dyDescent="0.35">
      <c r="A76" s="242" t="s">
        <v>28</v>
      </c>
      <c r="B76" s="242" t="s">
        <v>3</v>
      </c>
      <c r="C76" s="242" t="s">
        <v>80</v>
      </c>
      <c r="D76" s="242" t="s">
        <v>81</v>
      </c>
      <c r="E76" s="242" t="s">
        <v>82</v>
      </c>
    </row>
    <row r="77" spans="1:10" x14ac:dyDescent="0.35">
      <c r="A77" s="242">
        <v>1</v>
      </c>
      <c r="B77" s="242">
        <v>2</v>
      </c>
      <c r="C77" s="242">
        <v>3</v>
      </c>
      <c r="D77" s="242">
        <v>4</v>
      </c>
      <c r="E77" s="242">
        <v>5</v>
      </c>
    </row>
    <row r="78" spans="1:10" x14ac:dyDescent="0.35">
      <c r="A78" s="242" t="s">
        <v>135</v>
      </c>
      <c r="B78" s="244" t="s">
        <v>675</v>
      </c>
      <c r="C78" s="242">
        <v>1500</v>
      </c>
      <c r="D78" s="242">
        <v>42</v>
      </c>
      <c r="E78" s="242">
        <f>C78*D78</f>
        <v>63000</v>
      </c>
    </row>
    <row r="79" spans="1:10" x14ac:dyDescent="0.35">
      <c r="A79" s="242" t="s">
        <v>676</v>
      </c>
      <c r="B79" s="244" t="s">
        <v>675</v>
      </c>
      <c r="C79" s="242">
        <v>1500</v>
      </c>
      <c r="D79" s="242">
        <v>21</v>
      </c>
      <c r="E79" s="242">
        <f>C79*D79</f>
        <v>31500</v>
      </c>
    </row>
    <row r="80" spans="1:10" x14ac:dyDescent="0.35">
      <c r="A80" s="257" t="s">
        <v>684</v>
      </c>
      <c r="B80" s="258" t="s">
        <v>675</v>
      </c>
      <c r="C80" s="257">
        <v>1500</v>
      </c>
      <c r="D80" s="257">
        <v>93</v>
      </c>
      <c r="E80" s="257">
        <f>C80*D80</f>
        <v>139500</v>
      </c>
    </row>
    <row r="81" spans="1:10" x14ac:dyDescent="0.35">
      <c r="A81" s="257" t="s">
        <v>685</v>
      </c>
      <c r="B81" s="258" t="s">
        <v>675</v>
      </c>
      <c r="C81" s="257">
        <v>1500</v>
      </c>
      <c r="D81" s="257">
        <v>125</v>
      </c>
      <c r="E81" s="257">
        <f>C81*D81</f>
        <v>187500</v>
      </c>
    </row>
    <row r="82" spans="1:10" x14ac:dyDescent="0.35">
      <c r="A82" s="244"/>
      <c r="B82" s="243" t="s">
        <v>42</v>
      </c>
      <c r="C82" s="242" t="s">
        <v>15</v>
      </c>
      <c r="D82" s="242" t="s">
        <v>15</v>
      </c>
      <c r="E82" s="242">
        <f>SUM(E78:E81)</f>
        <v>421500</v>
      </c>
    </row>
    <row r="83" spans="1:10" x14ac:dyDescent="0.35">
      <c r="A83" s="11"/>
    </row>
    <row r="84" spans="1:10" hidden="1" x14ac:dyDescent="0.35">
      <c r="A84" s="486" t="s">
        <v>83</v>
      </c>
      <c r="B84" s="487"/>
      <c r="C84" s="487"/>
      <c r="D84" s="487"/>
      <c r="E84" s="487"/>
      <c r="F84" s="487"/>
      <c r="G84" s="487"/>
      <c r="H84" s="487"/>
      <c r="I84" s="487"/>
      <c r="J84" s="487"/>
    </row>
    <row r="85" spans="1:10" hidden="1" x14ac:dyDescent="0.35">
      <c r="A85" s="13"/>
    </row>
    <row r="86" spans="1:10" hidden="1" x14ac:dyDescent="0.35">
      <c r="A86" s="11"/>
    </row>
    <row r="87" spans="1:10" hidden="1" x14ac:dyDescent="0.35">
      <c r="A87" s="13" t="s">
        <v>78</v>
      </c>
    </row>
    <row r="88" spans="1:10" hidden="1" x14ac:dyDescent="0.35">
      <c r="A88" s="13" t="s">
        <v>79</v>
      </c>
    </row>
    <row r="89" spans="1:10" hidden="1" x14ac:dyDescent="0.35">
      <c r="A89" s="11"/>
    </row>
    <row r="90" spans="1:10" ht="75" hidden="1" x14ac:dyDescent="0.35">
      <c r="A90" s="242" t="s">
        <v>28</v>
      </c>
      <c r="B90" s="242" t="s">
        <v>44</v>
      </c>
      <c r="C90" s="242" t="s">
        <v>84</v>
      </c>
      <c r="D90" s="242" t="s">
        <v>85</v>
      </c>
      <c r="E90" s="242" t="s">
        <v>86</v>
      </c>
    </row>
    <row r="91" spans="1:10" hidden="1" x14ac:dyDescent="0.35">
      <c r="A91" s="242">
        <v>1</v>
      </c>
      <c r="B91" s="242">
        <v>2</v>
      </c>
      <c r="C91" s="242">
        <v>3</v>
      </c>
      <c r="D91" s="242">
        <v>4</v>
      </c>
      <c r="E91" s="242">
        <v>5</v>
      </c>
    </row>
    <row r="92" spans="1:10" hidden="1" x14ac:dyDescent="0.35">
      <c r="A92" s="244"/>
      <c r="B92" s="244"/>
      <c r="C92" s="244"/>
      <c r="D92" s="244"/>
      <c r="E92" s="244"/>
    </row>
    <row r="93" spans="1:10" hidden="1" x14ac:dyDescent="0.35">
      <c r="A93" s="244"/>
      <c r="B93" s="244"/>
      <c r="C93" s="244"/>
      <c r="D93" s="244"/>
      <c r="E93" s="244"/>
    </row>
    <row r="94" spans="1:10" hidden="1" x14ac:dyDescent="0.35">
      <c r="A94" s="244"/>
      <c r="B94" s="243" t="s">
        <v>42</v>
      </c>
      <c r="C94" s="244"/>
      <c r="D94" s="242" t="s">
        <v>15</v>
      </c>
      <c r="E94" s="244"/>
    </row>
    <row r="95" spans="1:10" hidden="1" x14ac:dyDescent="0.35">
      <c r="A95" s="11"/>
    </row>
    <row r="96" spans="1:10" hidden="1" x14ac:dyDescent="0.35">
      <c r="A96" s="496" t="s">
        <v>87</v>
      </c>
      <c r="B96" s="497"/>
      <c r="C96" s="497"/>
      <c r="D96" s="497"/>
      <c r="E96" s="497"/>
      <c r="F96" s="497"/>
      <c r="G96" s="497"/>
      <c r="H96" s="497"/>
      <c r="I96" s="497"/>
      <c r="J96" s="497"/>
    </row>
    <row r="97" spans="1:10" hidden="1" x14ac:dyDescent="0.35">
      <c r="A97" s="13"/>
    </row>
    <row r="98" spans="1:10" hidden="1" x14ac:dyDescent="0.35">
      <c r="A98" s="11"/>
    </row>
    <row r="99" spans="1:10" hidden="1" x14ac:dyDescent="0.35">
      <c r="A99" s="22" t="s">
        <v>78</v>
      </c>
    </row>
    <row r="100" spans="1:10" hidden="1" x14ac:dyDescent="0.35">
      <c r="A100" s="13" t="s">
        <v>79</v>
      </c>
    </row>
    <row r="101" spans="1:10" hidden="1" x14ac:dyDescent="0.35">
      <c r="A101" s="11"/>
    </row>
    <row r="102" spans="1:10" ht="37.5" hidden="1" x14ac:dyDescent="0.35">
      <c r="A102" s="242" t="s">
        <v>28</v>
      </c>
      <c r="B102" s="242" t="s">
        <v>3</v>
      </c>
      <c r="C102" s="242" t="s">
        <v>80</v>
      </c>
      <c r="D102" s="242" t="s">
        <v>81</v>
      </c>
      <c r="E102" s="242" t="s">
        <v>82</v>
      </c>
    </row>
    <row r="103" spans="1:10" hidden="1" x14ac:dyDescent="0.35">
      <c r="A103" s="242">
        <v>1</v>
      </c>
      <c r="B103" s="242">
        <v>2</v>
      </c>
      <c r="C103" s="242">
        <v>3</v>
      </c>
      <c r="D103" s="242">
        <v>4</v>
      </c>
      <c r="E103" s="242">
        <v>5</v>
      </c>
    </row>
    <row r="104" spans="1:10" hidden="1" x14ac:dyDescent="0.35">
      <c r="A104" s="244"/>
      <c r="B104" s="244"/>
      <c r="C104" s="244"/>
      <c r="D104" s="244"/>
      <c r="E104" s="244"/>
    </row>
    <row r="105" spans="1:10" hidden="1" x14ac:dyDescent="0.35">
      <c r="A105" s="244"/>
      <c r="B105" s="244"/>
      <c r="C105" s="244"/>
      <c r="D105" s="244"/>
      <c r="E105" s="244"/>
    </row>
    <row r="106" spans="1:10" hidden="1" x14ac:dyDescent="0.35">
      <c r="A106" s="244"/>
      <c r="B106" s="243" t="s">
        <v>42</v>
      </c>
      <c r="C106" s="242" t="s">
        <v>15</v>
      </c>
      <c r="D106" s="242" t="s">
        <v>15</v>
      </c>
      <c r="E106" s="244"/>
    </row>
    <row r="107" spans="1:10" hidden="1" x14ac:dyDescent="0.35">
      <c r="A107" s="11"/>
    </row>
    <row r="108" spans="1:10" hidden="1" x14ac:dyDescent="0.35">
      <c r="A108" s="486" t="s">
        <v>88</v>
      </c>
      <c r="B108" s="487"/>
      <c r="C108" s="487"/>
      <c r="D108" s="487"/>
      <c r="E108" s="487"/>
      <c r="F108" s="487"/>
      <c r="G108" s="487"/>
      <c r="H108" s="487"/>
      <c r="I108" s="487"/>
      <c r="J108" s="487"/>
    </row>
    <row r="109" spans="1:10" hidden="1" x14ac:dyDescent="0.35">
      <c r="A109" s="13"/>
    </row>
    <row r="110" spans="1:10" hidden="1" x14ac:dyDescent="0.35">
      <c r="A110" s="11"/>
    </row>
    <row r="111" spans="1:10" hidden="1" x14ac:dyDescent="0.35">
      <c r="A111" s="13" t="s">
        <v>78</v>
      </c>
    </row>
    <row r="112" spans="1:10" hidden="1" x14ac:dyDescent="0.35">
      <c r="A112" s="13" t="s">
        <v>79</v>
      </c>
    </row>
    <row r="113" spans="1:10" hidden="1" x14ac:dyDescent="0.35">
      <c r="A113" s="11"/>
    </row>
    <row r="114" spans="1:10" ht="37.5" hidden="1" x14ac:dyDescent="0.35">
      <c r="A114" s="242" t="s">
        <v>28</v>
      </c>
      <c r="B114" s="242" t="s">
        <v>3</v>
      </c>
      <c r="C114" s="242" t="s">
        <v>80</v>
      </c>
      <c r="D114" s="242" t="s">
        <v>81</v>
      </c>
      <c r="E114" s="242" t="s">
        <v>82</v>
      </c>
    </row>
    <row r="115" spans="1:10" hidden="1" x14ac:dyDescent="0.35">
      <c r="A115" s="242">
        <v>1</v>
      </c>
      <c r="B115" s="242">
        <v>2</v>
      </c>
      <c r="C115" s="242">
        <v>3</v>
      </c>
      <c r="D115" s="242">
        <v>4</v>
      </c>
      <c r="E115" s="242">
        <v>5</v>
      </c>
    </row>
    <row r="116" spans="1:10" hidden="1" x14ac:dyDescent="0.35">
      <c r="A116" s="244"/>
      <c r="B116" s="244"/>
      <c r="C116" s="244"/>
      <c r="D116" s="244"/>
      <c r="E116" s="244"/>
    </row>
    <row r="117" spans="1:10" hidden="1" x14ac:dyDescent="0.35">
      <c r="A117" s="244"/>
      <c r="B117" s="244"/>
      <c r="C117" s="244"/>
      <c r="D117" s="244"/>
      <c r="E117" s="244"/>
    </row>
    <row r="118" spans="1:10" hidden="1" x14ac:dyDescent="0.35">
      <c r="A118" s="244"/>
      <c r="B118" s="243" t="s">
        <v>42</v>
      </c>
      <c r="C118" s="242" t="s">
        <v>15</v>
      </c>
      <c r="D118" s="242" t="s">
        <v>15</v>
      </c>
      <c r="E118" s="244"/>
    </row>
    <row r="119" spans="1:10" x14ac:dyDescent="0.35">
      <c r="A119" s="11"/>
    </row>
    <row r="120" spans="1:10" hidden="1" x14ac:dyDescent="0.35">
      <c r="A120" s="496" t="s">
        <v>89</v>
      </c>
      <c r="B120" s="497"/>
      <c r="C120" s="497"/>
      <c r="D120" s="497"/>
      <c r="E120" s="497"/>
      <c r="F120" s="497"/>
      <c r="G120" s="497"/>
      <c r="H120" s="497"/>
      <c r="I120" s="497"/>
      <c r="J120" s="497"/>
    </row>
    <row r="121" spans="1:10" hidden="1" x14ac:dyDescent="0.35">
      <c r="A121" s="13"/>
    </row>
    <row r="122" spans="1:10" hidden="1" x14ac:dyDescent="0.35">
      <c r="A122" s="13" t="s">
        <v>137</v>
      </c>
    </row>
    <row r="123" spans="1:10" hidden="1" x14ac:dyDescent="0.35">
      <c r="A123" s="13" t="s">
        <v>26</v>
      </c>
    </row>
    <row r="124" spans="1:10" hidden="1" x14ac:dyDescent="0.35">
      <c r="A124" s="11"/>
    </row>
    <row r="125" spans="1:10" hidden="1" x14ac:dyDescent="0.35">
      <c r="A125" s="483" t="s">
        <v>90</v>
      </c>
      <c r="B125" s="482"/>
      <c r="C125" s="482"/>
      <c r="D125" s="482"/>
      <c r="E125" s="482"/>
      <c r="F125" s="482"/>
      <c r="G125" s="482"/>
      <c r="H125" s="482"/>
      <c r="I125" s="482"/>
      <c r="J125" s="482"/>
    </row>
    <row r="126" spans="1:10" hidden="1" x14ac:dyDescent="0.35">
      <c r="A126" s="11"/>
    </row>
    <row r="127" spans="1:10" ht="37.5" hidden="1" x14ac:dyDescent="0.35">
      <c r="A127" s="242" t="s">
        <v>28</v>
      </c>
      <c r="B127" s="242" t="s">
        <v>44</v>
      </c>
      <c r="C127" s="242" t="s">
        <v>91</v>
      </c>
      <c r="D127" s="242" t="s">
        <v>92</v>
      </c>
      <c r="E127" s="242" t="s">
        <v>93</v>
      </c>
      <c r="F127" s="242" t="s">
        <v>48</v>
      </c>
    </row>
    <row r="128" spans="1:10" hidden="1" x14ac:dyDescent="0.35">
      <c r="A128" s="242">
        <v>1</v>
      </c>
      <c r="B128" s="242">
        <v>2</v>
      </c>
      <c r="C128" s="242">
        <v>3</v>
      </c>
      <c r="D128" s="242">
        <v>4</v>
      </c>
      <c r="E128" s="242">
        <v>5</v>
      </c>
      <c r="F128" s="242">
        <v>6</v>
      </c>
    </row>
    <row r="129" spans="1:10" hidden="1" x14ac:dyDescent="0.35">
      <c r="A129" s="244"/>
      <c r="B129" s="244"/>
      <c r="C129" s="244"/>
      <c r="D129" s="244"/>
      <c r="E129" s="244"/>
      <c r="F129" s="244"/>
    </row>
    <row r="130" spans="1:10" hidden="1" x14ac:dyDescent="0.35">
      <c r="A130" s="244"/>
      <c r="B130" s="244"/>
      <c r="C130" s="244"/>
      <c r="D130" s="244"/>
      <c r="E130" s="244"/>
      <c r="F130" s="244"/>
    </row>
    <row r="131" spans="1:10" hidden="1" x14ac:dyDescent="0.35">
      <c r="A131" s="244"/>
      <c r="B131" s="243" t="s">
        <v>42</v>
      </c>
      <c r="C131" s="242" t="s">
        <v>15</v>
      </c>
      <c r="D131" s="242" t="s">
        <v>15</v>
      </c>
      <c r="E131" s="242" t="s">
        <v>15</v>
      </c>
      <c r="F131" s="244"/>
    </row>
    <row r="132" spans="1:10" hidden="1" x14ac:dyDescent="0.35">
      <c r="A132" s="11"/>
    </row>
    <row r="133" spans="1:10" hidden="1" x14ac:dyDescent="0.35">
      <c r="A133" s="483" t="s">
        <v>94</v>
      </c>
      <c r="B133" s="482"/>
      <c r="C133" s="482"/>
      <c r="D133" s="482"/>
      <c r="E133" s="482"/>
      <c r="F133" s="482"/>
      <c r="G133" s="482"/>
      <c r="H133" s="482"/>
      <c r="I133" s="482"/>
      <c r="J133" s="482"/>
    </row>
    <row r="134" spans="1:10" hidden="1" x14ac:dyDescent="0.35">
      <c r="A134" s="11"/>
    </row>
    <row r="135" spans="1:10" ht="37.5" hidden="1" x14ac:dyDescent="0.35">
      <c r="A135" s="242" t="s">
        <v>28</v>
      </c>
      <c r="B135" s="242" t="s">
        <v>44</v>
      </c>
      <c r="C135" s="242" t="s">
        <v>95</v>
      </c>
      <c r="D135" s="242" t="s">
        <v>96</v>
      </c>
      <c r="E135" s="242" t="s">
        <v>97</v>
      </c>
    </row>
    <row r="136" spans="1:10" hidden="1" x14ac:dyDescent="0.35">
      <c r="A136" s="242">
        <v>1</v>
      </c>
      <c r="B136" s="242">
        <v>2</v>
      </c>
      <c r="C136" s="242">
        <v>3</v>
      </c>
      <c r="D136" s="242">
        <v>4</v>
      </c>
      <c r="E136" s="242">
        <v>5</v>
      </c>
    </row>
    <row r="137" spans="1:10" hidden="1" x14ac:dyDescent="0.35">
      <c r="A137" s="244"/>
      <c r="B137" s="244"/>
      <c r="C137" s="244"/>
      <c r="D137" s="244"/>
      <c r="E137" s="244"/>
    </row>
    <row r="138" spans="1:10" hidden="1" x14ac:dyDescent="0.35">
      <c r="A138" s="244"/>
      <c r="B138" s="244"/>
      <c r="C138" s="244"/>
      <c r="D138" s="244"/>
      <c r="E138" s="244"/>
    </row>
    <row r="139" spans="1:10" hidden="1" x14ac:dyDescent="0.35">
      <c r="A139" s="244"/>
      <c r="B139" s="243" t="s">
        <v>42</v>
      </c>
      <c r="C139" s="244"/>
      <c r="D139" s="244"/>
      <c r="E139" s="244"/>
    </row>
    <row r="140" spans="1:10" hidden="1" x14ac:dyDescent="0.35">
      <c r="A140" s="11"/>
    </row>
    <row r="141" spans="1:10" hidden="1" x14ac:dyDescent="0.35">
      <c r="A141" s="483" t="s">
        <v>98</v>
      </c>
      <c r="B141" s="482"/>
      <c r="C141" s="482"/>
      <c r="D141" s="482"/>
      <c r="E141" s="482"/>
      <c r="F141" s="482"/>
      <c r="G141" s="482"/>
      <c r="H141" s="482"/>
      <c r="I141" s="482"/>
      <c r="J141" s="482"/>
    </row>
    <row r="142" spans="1:10" hidden="1" x14ac:dyDescent="0.35">
      <c r="A142" s="13"/>
    </row>
    <row r="143" spans="1:10" ht="37.5" hidden="1" x14ac:dyDescent="0.35">
      <c r="A143" s="242" t="s">
        <v>28</v>
      </c>
      <c r="B143" s="242" t="s">
        <v>3</v>
      </c>
      <c r="C143" s="242" t="s">
        <v>99</v>
      </c>
      <c r="D143" s="242" t="s">
        <v>100</v>
      </c>
      <c r="E143" s="242" t="s">
        <v>101</v>
      </c>
      <c r="F143" s="242" t="s">
        <v>48</v>
      </c>
    </row>
    <row r="144" spans="1:10" hidden="1" x14ac:dyDescent="0.35">
      <c r="A144" s="242">
        <v>1</v>
      </c>
      <c r="B144" s="242">
        <v>2</v>
      </c>
      <c r="C144" s="242">
        <v>3</v>
      </c>
      <c r="D144" s="242">
        <v>4</v>
      </c>
      <c r="E144" s="242">
        <v>5</v>
      </c>
      <c r="F144" s="242">
        <v>6</v>
      </c>
    </row>
    <row r="145" spans="1:10" hidden="1" x14ac:dyDescent="0.35">
      <c r="A145" s="244"/>
      <c r="B145" s="244"/>
      <c r="C145" s="244"/>
      <c r="D145" s="244"/>
      <c r="E145" s="244"/>
      <c r="F145" s="244"/>
    </row>
    <row r="146" spans="1:10" hidden="1" x14ac:dyDescent="0.35">
      <c r="A146" s="244"/>
      <c r="B146" s="244"/>
      <c r="C146" s="244"/>
      <c r="D146" s="244"/>
      <c r="E146" s="244"/>
      <c r="F146" s="244"/>
    </row>
    <row r="147" spans="1:10" hidden="1" x14ac:dyDescent="0.35">
      <c r="A147" s="244"/>
      <c r="B147" s="243" t="s">
        <v>42</v>
      </c>
      <c r="C147" s="242" t="s">
        <v>15</v>
      </c>
      <c r="D147" s="242" t="s">
        <v>15</v>
      </c>
      <c r="E147" s="242" t="s">
        <v>15</v>
      </c>
      <c r="F147" s="244"/>
    </row>
    <row r="148" spans="1:10" hidden="1" x14ac:dyDescent="0.35">
      <c r="A148" s="11"/>
    </row>
    <row r="149" spans="1:10" hidden="1" x14ac:dyDescent="0.35">
      <c r="A149" s="483" t="s">
        <v>102</v>
      </c>
      <c r="B149" s="482"/>
      <c r="C149" s="482"/>
      <c r="D149" s="482"/>
      <c r="E149" s="482"/>
      <c r="F149" s="482"/>
      <c r="G149" s="482"/>
      <c r="H149" s="482"/>
      <c r="I149" s="482"/>
      <c r="J149" s="482"/>
    </row>
    <row r="150" spans="1:10" hidden="1" x14ac:dyDescent="0.35">
      <c r="A150" s="11"/>
    </row>
    <row r="151" spans="1:10" ht="37.5" hidden="1" x14ac:dyDescent="0.35">
      <c r="A151" s="242" t="s">
        <v>28</v>
      </c>
      <c r="B151" s="242" t="s">
        <v>3</v>
      </c>
      <c r="C151" s="242" t="s">
        <v>103</v>
      </c>
      <c r="D151" s="242" t="s">
        <v>104</v>
      </c>
      <c r="E151" s="242" t="s">
        <v>105</v>
      </c>
    </row>
    <row r="152" spans="1:10" hidden="1" x14ac:dyDescent="0.35">
      <c r="A152" s="242">
        <v>1</v>
      </c>
      <c r="B152" s="242">
        <v>2</v>
      </c>
      <c r="C152" s="242">
        <v>3</v>
      </c>
      <c r="D152" s="242">
        <v>4</v>
      </c>
      <c r="E152" s="242">
        <v>5</v>
      </c>
    </row>
    <row r="153" spans="1:10" hidden="1" x14ac:dyDescent="0.35">
      <c r="A153" s="244"/>
      <c r="B153" s="244"/>
      <c r="C153" s="244"/>
      <c r="D153" s="244"/>
      <c r="E153" s="244"/>
    </row>
    <row r="154" spans="1:10" hidden="1" x14ac:dyDescent="0.35">
      <c r="A154" s="244"/>
      <c r="B154" s="244"/>
      <c r="C154" s="244"/>
      <c r="D154" s="244"/>
      <c r="E154" s="244"/>
    </row>
    <row r="155" spans="1:10" hidden="1" x14ac:dyDescent="0.35">
      <c r="A155" s="244"/>
      <c r="B155" s="243" t="s">
        <v>42</v>
      </c>
      <c r="C155" s="242" t="s">
        <v>15</v>
      </c>
      <c r="D155" s="242" t="s">
        <v>15</v>
      </c>
      <c r="E155" s="242" t="s">
        <v>15</v>
      </c>
    </row>
    <row r="156" spans="1:10" hidden="1" x14ac:dyDescent="0.35">
      <c r="A156" s="11"/>
    </row>
    <row r="157" spans="1:10" hidden="1" x14ac:dyDescent="0.35">
      <c r="A157" s="483" t="s">
        <v>106</v>
      </c>
      <c r="B157" s="484"/>
      <c r="C157" s="484"/>
      <c r="D157" s="484"/>
      <c r="E157" s="484"/>
      <c r="F157" s="484"/>
      <c r="G157" s="484"/>
      <c r="H157" s="484"/>
      <c r="I157" s="484"/>
      <c r="J157" s="484"/>
    </row>
    <row r="158" spans="1:10" hidden="1" x14ac:dyDescent="0.35">
      <c r="A158" s="13"/>
    </row>
    <row r="159" spans="1:10" ht="37.5" hidden="1" x14ac:dyDescent="0.35">
      <c r="A159" s="242" t="s">
        <v>28</v>
      </c>
      <c r="B159" s="242" t="s">
        <v>44</v>
      </c>
      <c r="C159" s="242" t="s">
        <v>107</v>
      </c>
      <c r="D159" s="242" t="s">
        <v>108</v>
      </c>
      <c r="E159" s="242" t="s">
        <v>109</v>
      </c>
    </row>
    <row r="160" spans="1:10" hidden="1" x14ac:dyDescent="0.35">
      <c r="A160" s="242">
        <v>1</v>
      </c>
      <c r="B160" s="242">
        <v>2</v>
      </c>
      <c r="C160" s="242">
        <v>3</v>
      </c>
      <c r="D160" s="242">
        <v>4</v>
      </c>
      <c r="E160" s="242">
        <v>5</v>
      </c>
    </row>
    <row r="161" spans="1:10" hidden="1" x14ac:dyDescent="0.35">
      <c r="A161" s="244"/>
      <c r="B161" s="244"/>
      <c r="C161" s="244"/>
      <c r="D161" s="244"/>
      <c r="E161" s="244"/>
    </row>
    <row r="162" spans="1:10" hidden="1" x14ac:dyDescent="0.35">
      <c r="A162" s="244"/>
      <c r="B162" s="244"/>
      <c r="C162" s="244"/>
      <c r="D162" s="244"/>
      <c r="E162" s="244"/>
    </row>
    <row r="163" spans="1:10" hidden="1" x14ac:dyDescent="0.35">
      <c r="A163" s="244"/>
      <c r="B163" s="243" t="s">
        <v>42</v>
      </c>
      <c r="C163" s="242" t="s">
        <v>15</v>
      </c>
      <c r="D163" s="242" t="s">
        <v>15</v>
      </c>
      <c r="E163" s="244"/>
    </row>
    <row r="164" spans="1:10" x14ac:dyDescent="0.35">
      <c r="A164" s="11"/>
    </row>
    <row r="165" spans="1:10" hidden="1" x14ac:dyDescent="0.35">
      <c r="A165" s="489" t="s">
        <v>110</v>
      </c>
      <c r="B165" s="490"/>
      <c r="C165" s="490"/>
      <c r="D165" s="490"/>
      <c r="E165" s="490"/>
      <c r="F165" s="490"/>
      <c r="G165" s="490"/>
      <c r="H165" s="490"/>
      <c r="I165" s="490"/>
      <c r="J165" s="490"/>
    </row>
    <row r="166" spans="1:10" hidden="1" x14ac:dyDescent="0.35">
      <c r="A166" s="13"/>
    </row>
    <row r="167" spans="1:10" ht="25" hidden="1" x14ac:dyDescent="0.35">
      <c r="A167" s="242" t="s">
        <v>28</v>
      </c>
      <c r="B167" s="242" t="s">
        <v>44</v>
      </c>
      <c r="C167" s="242" t="s">
        <v>111</v>
      </c>
      <c r="D167" s="242" t="s">
        <v>112</v>
      </c>
    </row>
    <row r="168" spans="1:10" hidden="1" x14ac:dyDescent="0.35">
      <c r="A168" s="242">
        <v>1</v>
      </c>
      <c r="B168" s="242">
        <v>2</v>
      </c>
      <c r="C168" s="242">
        <v>3</v>
      </c>
      <c r="D168" s="242">
        <v>4</v>
      </c>
    </row>
    <row r="169" spans="1:10" hidden="1" x14ac:dyDescent="0.35">
      <c r="A169" s="244" t="s">
        <v>135</v>
      </c>
      <c r="B169" s="244"/>
      <c r="C169" s="242"/>
      <c r="D169" s="245"/>
    </row>
    <row r="170" spans="1:10" hidden="1" x14ac:dyDescent="0.35">
      <c r="A170" s="244"/>
      <c r="B170" s="244"/>
      <c r="C170" s="244"/>
      <c r="D170" s="245"/>
    </row>
    <row r="171" spans="1:10" hidden="1" x14ac:dyDescent="0.35">
      <c r="A171" s="244"/>
      <c r="B171" s="243" t="s">
        <v>42</v>
      </c>
      <c r="C171" s="242" t="s">
        <v>15</v>
      </c>
      <c r="D171" s="245">
        <f>SUM(D169:D170)</f>
        <v>0</v>
      </c>
    </row>
    <row r="172" spans="1:10" hidden="1" x14ac:dyDescent="0.35">
      <c r="A172" s="11"/>
    </row>
    <row r="173" spans="1:10" hidden="1" x14ac:dyDescent="0.35">
      <c r="A173" s="489" t="s">
        <v>113</v>
      </c>
      <c r="B173" s="490"/>
      <c r="C173" s="490"/>
      <c r="D173" s="490"/>
      <c r="E173" s="490"/>
      <c r="F173" s="490"/>
      <c r="G173" s="490"/>
      <c r="H173" s="490"/>
      <c r="I173" s="490"/>
      <c r="J173" s="490"/>
    </row>
    <row r="174" spans="1:10" hidden="1" x14ac:dyDescent="0.35">
      <c r="A174" s="13"/>
    </row>
    <row r="175" spans="1:10" ht="37.5" hidden="1" x14ac:dyDescent="0.35">
      <c r="A175" s="242" t="s">
        <v>28</v>
      </c>
      <c r="B175" s="242" t="s">
        <v>44</v>
      </c>
      <c r="C175" s="242" t="s">
        <v>103</v>
      </c>
      <c r="D175" s="242" t="s">
        <v>114</v>
      </c>
      <c r="E175" s="242" t="s">
        <v>115</v>
      </c>
    </row>
    <row r="176" spans="1:10" hidden="1" x14ac:dyDescent="0.35">
      <c r="A176" s="244"/>
      <c r="B176" s="242">
        <v>1</v>
      </c>
      <c r="C176" s="242">
        <v>2</v>
      </c>
      <c r="D176" s="242">
        <v>3</v>
      </c>
      <c r="E176" s="242">
        <v>4</v>
      </c>
    </row>
    <row r="177" spans="1:5" hidden="1" x14ac:dyDescent="0.35">
      <c r="A177" s="244"/>
      <c r="B177" s="244"/>
      <c r="C177" s="244"/>
      <c r="D177" s="244"/>
      <c r="E177" s="244"/>
    </row>
    <row r="178" spans="1:5" hidden="1" x14ac:dyDescent="0.35">
      <c r="A178" s="244"/>
      <c r="B178" s="244"/>
      <c r="C178" s="244"/>
      <c r="D178" s="244"/>
      <c r="E178" s="244"/>
    </row>
    <row r="179" spans="1:5" hidden="1" x14ac:dyDescent="0.35">
      <c r="A179" s="244"/>
      <c r="B179" s="243" t="s">
        <v>42</v>
      </c>
      <c r="C179" s="244"/>
      <c r="D179" s="242" t="s">
        <v>15</v>
      </c>
      <c r="E179" s="244"/>
    </row>
  </sheetData>
  <mergeCells count="34">
    <mergeCell ref="A149:J149"/>
    <mergeCell ref="A157:J157"/>
    <mergeCell ref="A165:J165"/>
    <mergeCell ref="A173:J173"/>
    <mergeCell ref="A96:J96"/>
    <mergeCell ref="A108:J108"/>
    <mergeCell ref="A120:J120"/>
    <mergeCell ref="A125:J125"/>
    <mergeCell ref="A133:J133"/>
    <mergeCell ref="A141:J141"/>
    <mergeCell ref="A84:J84"/>
    <mergeCell ref="E24:G24"/>
    <mergeCell ref="A30:B30"/>
    <mergeCell ref="A32:J32"/>
    <mergeCell ref="A40:J40"/>
    <mergeCell ref="A49:J49"/>
    <mergeCell ref="A54:A55"/>
    <mergeCell ref="C54:C55"/>
    <mergeCell ref="D54:D55"/>
    <mergeCell ref="A59:A60"/>
    <mergeCell ref="C59:C60"/>
    <mergeCell ref="D59:D60"/>
    <mergeCell ref="A69:J69"/>
    <mergeCell ref="A71:J71"/>
    <mergeCell ref="A6:I6"/>
    <mergeCell ref="A21:J21"/>
    <mergeCell ref="A23:A25"/>
    <mergeCell ref="B23:B25"/>
    <mergeCell ref="C23:C25"/>
    <mergeCell ref="D23:G23"/>
    <mergeCell ref="H23:H25"/>
    <mergeCell ref="I23:I25"/>
    <mergeCell ref="J23:J25"/>
    <mergeCell ref="D24:D25"/>
  </mergeCells>
  <hyperlinks>
    <hyperlink ref="A7" r:id="rId1" display="consultantplus://offline/ref=0F40E7BB26451C12492B4EE999FF440CA68FF2B663E7B1FF39F1609F36278DFFAC49D49C8BAE0C53EB5F3AiAzCI"/>
    <hyperlink ref="B63" location="Par1140" display="Par1140"/>
    <hyperlink ref="B64" location="Par1140" display="Par1140"/>
    <hyperlink ref="A69" r:id="rId2" display="consultantplus://offline/ref=0F40E7BB26451C12492B50E48F931904A283AEBF65E4E6A064F737C0i6z6I"/>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7"/>
  <sheetViews>
    <sheetView topLeftCell="A7" workbookViewId="0">
      <selection activeCell="A177" sqref="A177:XFD177"/>
    </sheetView>
  </sheetViews>
  <sheetFormatPr defaultRowHeight="14.5" x14ac:dyDescent="0.35"/>
  <cols>
    <col min="1" max="1" width="5" customWidth="1"/>
    <col min="2" max="2" width="25.1796875" customWidth="1"/>
    <col min="3" max="3" width="16" customWidth="1"/>
    <col min="4" max="4" width="11.453125" customWidth="1"/>
    <col min="5" max="5" width="15" customWidth="1"/>
    <col min="6" max="6" width="12.26953125" customWidth="1"/>
    <col min="7" max="7" width="12.81640625" customWidth="1"/>
    <col min="8" max="8" width="13.7265625" customWidth="1"/>
    <col min="9" max="9" width="9.81640625" customWidth="1"/>
    <col min="10" max="10" width="16.54296875" customWidth="1"/>
  </cols>
  <sheetData>
    <row r="1" spans="1:9" x14ac:dyDescent="0.35">
      <c r="I1" s="1" t="s">
        <v>16</v>
      </c>
    </row>
    <row r="2" spans="1:9" x14ac:dyDescent="0.35">
      <c r="I2" s="1" t="s">
        <v>12</v>
      </c>
    </row>
    <row r="3" spans="1:9" x14ac:dyDescent="0.35">
      <c r="I3" s="1" t="s">
        <v>17</v>
      </c>
    </row>
    <row r="4" spans="1:9" x14ac:dyDescent="0.35">
      <c r="I4" s="1" t="s">
        <v>13</v>
      </c>
    </row>
    <row r="5" spans="1:9" x14ac:dyDescent="0.35">
      <c r="A5" s="162"/>
    </row>
    <row r="6" spans="1:9" x14ac:dyDescent="0.35">
      <c r="A6" s="481" t="s">
        <v>18</v>
      </c>
      <c r="B6" s="482"/>
      <c r="C6" s="482"/>
      <c r="D6" s="482"/>
      <c r="E6" s="482"/>
      <c r="F6" s="482"/>
      <c r="G6" s="482"/>
      <c r="H6" s="482"/>
      <c r="I6" s="482"/>
    </row>
    <row r="7" spans="1:9" x14ac:dyDescent="0.35">
      <c r="A7" s="12" t="s">
        <v>19</v>
      </c>
    </row>
    <row r="8" spans="1:9" x14ac:dyDescent="0.35">
      <c r="A8" s="13" t="s">
        <v>20</v>
      </c>
    </row>
    <row r="9" spans="1:9" x14ac:dyDescent="0.35">
      <c r="A9" s="11"/>
    </row>
    <row r="10" spans="1:9" x14ac:dyDescent="0.35">
      <c r="A10" s="13"/>
      <c r="E10" s="13"/>
    </row>
    <row r="11" spans="1:9" x14ac:dyDescent="0.35">
      <c r="A11" s="11"/>
    </row>
    <row r="12" spans="1:9" x14ac:dyDescent="0.35">
      <c r="A12" s="13"/>
      <c r="D12" s="162" t="s">
        <v>21</v>
      </c>
      <c r="E12" s="163"/>
      <c r="F12" s="163"/>
    </row>
    <row r="13" spans="1:9" x14ac:dyDescent="0.35">
      <c r="A13" s="13"/>
      <c r="D13" s="162" t="s">
        <v>22</v>
      </c>
      <c r="E13" s="163"/>
      <c r="F13" s="163"/>
    </row>
    <row r="14" spans="1:9" x14ac:dyDescent="0.35">
      <c r="A14" s="13"/>
      <c r="D14" s="162" t="s">
        <v>23</v>
      </c>
      <c r="E14" s="163"/>
      <c r="F14" s="163"/>
    </row>
    <row r="15" spans="1:9" x14ac:dyDescent="0.35">
      <c r="A15" s="11"/>
    </row>
    <row r="16" spans="1:9" x14ac:dyDescent="0.35">
      <c r="A16" s="15" t="s">
        <v>24</v>
      </c>
    </row>
    <row r="17" spans="1:10" hidden="1" x14ac:dyDescent="0.35">
      <c r="A17" s="11"/>
    </row>
    <row r="18" spans="1:10" hidden="1" x14ac:dyDescent="0.35">
      <c r="A18" s="13" t="s">
        <v>78</v>
      </c>
    </row>
    <row r="19" spans="1:10" hidden="1" x14ac:dyDescent="0.35">
      <c r="A19" s="13" t="s">
        <v>79</v>
      </c>
    </row>
    <row r="20" spans="1:10" hidden="1" x14ac:dyDescent="0.35">
      <c r="A20" s="11"/>
    </row>
    <row r="21" spans="1:10" hidden="1" x14ac:dyDescent="0.35">
      <c r="A21" s="483" t="s">
        <v>27</v>
      </c>
      <c r="B21" s="484"/>
      <c r="C21" s="484"/>
      <c r="D21" s="484"/>
      <c r="E21" s="484"/>
      <c r="F21" s="484"/>
      <c r="G21" s="484"/>
      <c r="H21" s="484"/>
      <c r="I21" s="484"/>
      <c r="J21" s="484"/>
    </row>
    <row r="22" spans="1:10" hidden="1" x14ac:dyDescent="0.35">
      <c r="A22" s="11"/>
    </row>
    <row r="23" spans="1:10" ht="25.5" hidden="1" customHeight="1" x14ac:dyDescent="0.35">
      <c r="A23" s="485" t="s">
        <v>28</v>
      </c>
      <c r="B23" s="485" t="s">
        <v>29</v>
      </c>
      <c r="C23" s="485" t="s">
        <v>30</v>
      </c>
      <c r="D23" s="485" t="s">
        <v>31</v>
      </c>
      <c r="E23" s="485"/>
      <c r="F23" s="485"/>
      <c r="G23" s="485"/>
      <c r="H23" s="485" t="s">
        <v>32</v>
      </c>
      <c r="I23" s="485" t="s">
        <v>33</v>
      </c>
      <c r="J23" s="485" t="s">
        <v>34</v>
      </c>
    </row>
    <row r="24" spans="1:10" hidden="1" x14ac:dyDescent="0.35">
      <c r="A24" s="485"/>
      <c r="B24" s="485"/>
      <c r="C24" s="485"/>
      <c r="D24" s="485" t="s">
        <v>7</v>
      </c>
      <c r="E24" s="485" t="s">
        <v>5</v>
      </c>
      <c r="F24" s="485"/>
      <c r="G24" s="485"/>
      <c r="H24" s="485"/>
      <c r="I24" s="485"/>
      <c r="J24" s="485"/>
    </row>
    <row r="25" spans="1:10" ht="57" hidden="1" customHeight="1" x14ac:dyDescent="0.35">
      <c r="A25" s="485"/>
      <c r="B25" s="485"/>
      <c r="C25" s="485"/>
      <c r="D25" s="485"/>
      <c r="E25" s="164" t="s">
        <v>35</v>
      </c>
      <c r="F25" s="164" t="s">
        <v>36</v>
      </c>
      <c r="G25" s="164" t="s">
        <v>37</v>
      </c>
      <c r="H25" s="485"/>
      <c r="I25" s="485"/>
      <c r="J25" s="485"/>
    </row>
    <row r="26" spans="1:10" hidden="1" x14ac:dyDescent="0.35">
      <c r="A26" s="164">
        <v>1</v>
      </c>
      <c r="B26" s="164">
        <v>2</v>
      </c>
      <c r="C26" s="164">
        <v>3</v>
      </c>
      <c r="D26" s="164">
        <v>4</v>
      </c>
      <c r="E26" s="164">
        <v>5</v>
      </c>
      <c r="F26" s="164">
        <v>6</v>
      </c>
      <c r="G26" s="164">
        <v>7</v>
      </c>
      <c r="H26" s="164">
        <v>8</v>
      </c>
      <c r="I26" s="164">
        <v>9</v>
      </c>
      <c r="J26" s="164">
        <v>10</v>
      </c>
    </row>
    <row r="27" spans="1:10" hidden="1" x14ac:dyDescent="0.35">
      <c r="A27" s="166"/>
      <c r="B27" s="166"/>
      <c r="C27" s="166"/>
      <c r="D27" s="166"/>
      <c r="E27" s="166"/>
      <c r="F27" s="166"/>
      <c r="G27" s="166"/>
      <c r="H27" s="166"/>
      <c r="I27" s="166"/>
      <c r="J27" s="166"/>
    </row>
    <row r="28" spans="1:10" hidden="1" x14ac:dyDescent="0.35">
      <c r="A28" s="166"/>
      <c r="B28" s="166"/>
      <c r="C28" s="166"/>
      <c r="D28" s="166"/>
      <c r="E28" s="166"/>
      <c r="F28" s="166"/>
      <c r="G28" s="166"/>
      <c r="H28" s="166"/>
      <c r="I28" s="166"/>
      <c r="J28" s="166"/>
    </row>
    <row r="29" spans="1:10" hidden="1" x14ac:dyDescent="0.35">
      <c r="A29" s="166"/>
      <c r="B29" s="166"/>
      <c r="C29" s="166"/>
      <c r="D29" s="166"/>
      <c r="E29" s="166"/>
      <c r="F29" s="166"/>
      <c r="G29" s="166"/>
      <c r="H29" s="166"/>
      <c r="I29" s="166"/>
      <c r="J29" s="166"/>
    </row>
    <row r="30" spans="1:10" hidden="1" x14ac:dyDescent="0.35">
      <c r="A30" s="488" t="s">
        <v>42</v>
      </c>
      <c r="B30" s="488"/>
      <c r="C30" s="166" t="s">
        <v>15</v>
      </c>
      <c r="D30" s="166"/>
      <c r="E30" s="166" t="s">
        <v>15</v>
      </c>
      <c r="F30" s="166" t="s">
        <v>15</v>
      </c>
      <c r="G30" s="166" t="s">
        <v>15</v>
      </c>
      <c r="H30" s="18" t="s">
        <v>15</v>
      </c>
      <c r="I30" s="166" t="s">
        <v>15</v>
      </c>
      <c r="J30" s="166"/>
    </row>
    <row r="31" spans="1:10" hidden="1" x14ac:dyDescent="0.35">
      <c r="A31" s="11"/>
    </row>
    <row r="32" spans="1:10" hidden="1" x14ac:dyDescent="0.35">
      <c r="A32" s="489" t="s">
        <v>43</v>
      </c>
      <c r="B32" s="490"/>
      <c r="C32" s="490"/>
      <c r="D32" s="490"/>
      <c r="E32" s="490"/>
      <c r="F32" s="490"/>
      <c r="G32" s="490"/>
      <c r="H32" s="490"/>
      <c r="I32" s="490"/>
      <c r="J32" s="490"/>
    </row>
    <row r="33" spans="1:10" hidden="1" x14ac:dyDescent="0.35">
      <c r="A33" s="11"/>
    </row>
    <row r="34" spans="1:10" ht="50" hidden="1" x14ac:dyDescent="0.35">
      <c r="A34" s="164" t="s">
        <v>28</v>
      </c>
      <c r="B34" s="164" t="s">
        <v>44</v>
      </c>
      <c r="C34" s="164" t="s">
        <v>45</v>
      </c>
      <c r="D34" s="164" t="s">
        <v>46</v>
      </c>
      <c r="E34" s="164" t="s">
        <v>47</v>
      </c>
      <c r="F34" s="164" t="s">
        <v>48</v>
      </c>
    </row>
    <row r="35" spans="1:10" hidden="1" x14ac:dyDescent="0.35">
      <c r="A35" s="164">
        <v>1</v>
      </c>
      <c r="B35" s="164">
        <v>2</v>
      </c>
      <c r="C35" s="164">
        <v>3</v>
      </c>
      <c r="D35" s="164">
        <v>4</v>
      </c>
      <c r="E35" s="164">
        <v>5</v>
      </c>
      <c r="F35" s="164">
        <v>6</v>
      </c>
    </row>
    <row r="36" spans="1:10" hidden="1" x14ac:dyDescent="0.35">
      <c r="A36" s="166"/>
      <c r="B36" s="166"/>
      <c r="C36" s="166"/>
      <c r="D36" s="166"/>
      <c r="E36" s="166"/>
      <c r="F36" s="166"/>
    </row>
    <row r="37" spans="1:10" hidden="1" x14ac:dyDescent="0.35">
      <c r="A37" s="166"/>
      <c r="B37" s="166"/>
      <c r="C37" s="166"/>
      <c r="D37" s="166"/>
      <c r="E37" s="166"/>
      <c r="F37" s="166"/>
    </row>
    <row r="38" spans="1:10" hidden="1" x14ac:dyDescent="0.35">
      <c r="A38" s="166"/>
      <c r="B38" s="165" t="s">
        <v>42</v>
      </c>
      <c r="C38" s="164" t="s">
        <v>15</v>
      </c>
      <c r="D38" s="164" t="s">
        <v>15</v>
      </c>
      <c r="E38" s="164" t="s">
        <v>15</v>
      </c>
      <c r="F38" s="166"/>
    </row>
    <row r="39" spans="1:10" hidden="1" x14ac:dyDescent="0.35">
      <c r="A39" s="11"/>
    </row>
    <row r="40" spans="1:10" hidden="1" x14ac:dyDescent="0.35">
      <c r="A40" s="483" t="s">
        <v>49</v>
      </c>
      <c r="B40" s="484"/>
      <c r="C40" s="484"/>
      <c r="D40" s="484"/>
      <c r="E40" s="484"/>
      <c r="F40" s="484"/>
      <c r="G40" s="484"/>
      <c r="H40" s="484"/>
      <c r="I40" s="484"/>
      <c r="J40" s="484"/>
    </row>
    <row r="41" spans="1:10" hidden="1" x14ac:dyDescent="0.35">
      <c r="A41" s="13"/>
    </row>
    <row r="42" spans="1:10" hidden="1" x14ac:dyDescent="0.35">
      <c r="A42" s="11"/>
    </row>
    <row r="43" spans="1:10" ht="62.5" hidden="1" x14ac:dyDescent="0.35">
      <c r="A43" s="164" t="s">
        <v>28</v>
      </c>
      <c r="B43" s="164" t="s">
        <v>44</v>
      </c>
      <c r="C43" s="164" t="s">
        <v>50</v>
      </c>
      <c r="D43" s="164" t="s">
        <v>51</v>
      </c>
      <c r="E43" s="164" t="s">
        <v>52</v>
      </c>
      <c r="F43" s="164" t="s">
        <v>48</v>
      </c>
    </row>
    <row r="44" spans="1:10" hidden="1" x14ac:dyDescent="0.35">
      <c r="A44" s="164">
        <v>1</v>
      </c>
      <c r="B44" s="164">
        <v>2</v>
      </c>
      <c r="C44" s="164">
        <v>3</v>
      </c>
      <c r="D44" s="164">
        <v>4</v>
      </c>
      <c r="E44" s="164">
        <v>5</v>
      </c>
      <c r="F44" s="164">
        <v>6</v>
      </c>
    </row>
    <row r="45" spans="1:10" hidden="1" x14ac:dyDescent="0.35">
      <c r="A45" s="166"/>
      <c r="B45" s="166"/>
      <c r="C45" s="166"/>
      <c r="D45" s="166"/>
      <c r="E45" s="166"/>
      <c r="F45" s="166"/>
    </row>
    <row r="46" spans="1:10" hidden="1" x14ac:dyDescent="0.35">
      <c r="A46" s="166"/>
      <c r="B46" s="166"/>
      <c r="C46" s="166"/>
      <c r="D46" s="166"/>
      <c r="E46" s="166"/>
      <c r="F46" s="166"/>
    </row>
    <row r="47" spans="1:10" hidden="1" x14ac:dyDescent="0.35">
      <c r="A47" s="166"/>
      <c r="B47" s="165" t="s">
        <v>42</v>
      </c>
      <c r="C47" s="164" t="s">
        <v>15</v>
      </c>
      <c r="D47" s="164" t="s">
        <v>15</v>
      </c>
      <c r="E47" s="164" t="s">
        <v>15</v>
      </c>
      <c r="F47" s="166"/>
    </row>
    <row r="48" spans="1:10" hidden="1" x14ac:dyDescent="0.35">
      <c r="A48" s="11"/>
    </row>
    <row r="49" spans="1:10" ht="33.75" hidden="1" customHeight="1" x14ac:dyDescent="0.35">
      <c r="A49" s="489" t="s">
        <v>53</v>
      </c>
      <c r="B49" s="490"/>
      <c r="C49" s="490"/>
      <c r="D49" s="490"/>
      <c r="E49" s="490"/>
      <c r="F49" s="490"/>
      <c r="G49" s="490"/>
      <c r="H49" s="490"/>
      <c r="I49" s="490"/>
      <c r="J49" s="490"/>
    </row>
    <row r="50" spans="1:10" hidden="1" x14ac:dyDescent="0.35">
      <c r="A50" s="11"/>
    </row>
    <row r="51" spans="1:10" ht="54" hidden="1" customHeight="1" x14ac:dyDescent="0.35">
      <c r="A51" s="164" t="s">
        <v>28</v>
      </c>
      <c r="B51" s="164" t="s">
        <v>54</v>
      </c>
      <c r="C51" s="164" t="s">
        <v>55</v>
      </c>
      <c r="D51" s="164" t="s">
        <v>56</v>
      </c>
    </row>
    <row r="52" spans="1:10" hidden="1" x14ac:dyDescent="0.35">
      <c r="A52" s="164">
        <v>1</v>
      </c>
      <c r="B52" s="164">
        <v>2</v>
      </c>
      <c r="C52" s="164">
        <v>3</v>
      </c>
      <c r="D52" s="164">
        <v>4</v>
      </c>
    </row>
    <row r="53" spans="1:10" ht="59.25" hidden="1" customHeight="1" x14ac:dyDescent="0.35">
      <c r="A53" s="164">
        <v>1</v>
      </c>
      <c r="B53" s="166" t="s">
        <v>57</v>
      </c>
      <c r="C53" s="164" t="s">
        <v>15</v>
      </c>
      <c r="D53" s="166"/>
    </row>
    <row r="54" spans="1:10" hidden="1" x14ac:dyDescent="0.35">
      <c r="A54" s="485" t="s">
        <v>58</v>
      </c>
      <c r="B54" s="18" t="s">
        <v>5</v>
      </c>
      <c r="C54" s="492"/>
      <c r="D54" s="492"/>
    </row>
    <row r="55" spans="1:10" ht="17.25" hidden="1" customHeight="1" x14ac:dyDescent="0.35">
      <c r="A55" s="485"/>
      <c r="B55" s="18" t="s">
        <v>59</v>
      </c>
      <c r="C55" s="492"/>
      <c r="D55" s="492"/>
    </row>
    <row r="56" spans="1:10" ht="18.75" hidden="1" customHeight="1" x14ac:dyDescent="0.35">
      <c r="A56" s="164" t="s">
        <v>60</v>
      </c>
      <c r="B56" s="166" t="s">
        <v>61</v>
      </c>
      <c r="C56" s="166"/>
      <c r="D56" s="166"/>
    </row>
    <row r="57" spans="1:10" ht="63" hidden="1" customHeight="1" x14ac:dyDescent="0.35">
      <c r="A57" s="164" t="s">
        <v>62</v>
      </c>
      <c r="B57" s="166" t="s">
        <v>63</v>
      </c>
      <c r="C57" s="166"/>
      <c r="D57" s="166"/>
    </row>
    <row r="58" spans="1:10" ht="57" hidden="1" customHeight="1" x14ac:dyDescent="0.35">
      <c r="A58" s="164">
        <v>2</v>
      </c>
      <c r="B58" s="166" t="s">
        <v>64</v>
      </c>
      <c r="C58" s="164" t="s">
        <v>15</v>
      </c>
      <c r="D58" s="166"/>
    </row>
    <row r="59" spans="1:10" hidden="1" x14ac:dyDescent="0.35">
      <c r="A59" s="485" t="s">
        <v>65</v>
      </c>
      <c r="B59" s="166" t="s">
        <v>5</v>
      </c>
      <c r="C59" s="492"/>
      <c r="D59" s="492"/>
    </row>
    <row r="60" spans="1:10" ht="79.5" hidden="1" customHeight="1" x14ac:dyDescent="0.35">
      <c r="A60" s="485"/>
      <c r="B60" s="166" t="s">
        <v>66</v>
      </c>
      <c r="C60" s="492"/>
      <c r="D60" s="492"/>
    </row>
    <row r="61" spans="1:10" ht="74.25" hidden="1" customHeight="1" x14ac:dyDescent="0.35">
      <c r="A61" s="164" t="s">
        <v>67</v>
      </c>
      <c r="B61" s="166" t="s">
        <v>68</v>
      </c>
      <c r="C61" s="166"/>
      <c r="D61" s="166"/>
    </row>
    <row r="62" spans="1:10" ht="78.75" hidden="1" customHeight="1" x14ac:dyDescent="0.35">
      <c r="A62" s="164" t="s">
        <v>69</v>
      </c>
      <c r="B62" s="166" t="s">
        <v>70</v>
      </c>
      <c r="C62" s="166"/>
      <c r="D62" s="166"/>
    </row>
    <row r="63" spans="1:10" ht="111.75" hidden="1" customHeight="1" x14ac:dyDescent="0.35">
      <c r="A63" s="164" t="s">
        <v>71</v>
      </c>
      <c r="B63" s="4" t="s">
        <v>72</v>
      </c>
      <c r="C63" s="166"/>
      <c r="D63" s="166"/>
    </row>
    <row r="64" spans="1:10" ht="105.75" hidden="1" customHeight="1" x14ac:dyDescent="0.35">
      <c r="A64" s="164" t="s">
        <v>73</v>
      </c>
      <c r="B64" s="4" t="s">
        <v>72</v>
      </c>
      <c r="C64" s="166"/>
      <c r="D64" s="166"/>
    </row>
    <row r="65" spans="1:10" ht="72.75" hidden="1" customHeight="1" x14ac:dyDescent="0.35">
      <c r="A65" s="164">
        <v>3</v>
      </c>
      <c r="B65" s="166" t="s">
        <v>74</v>
      </c>
      <c r="C65" s="166"/>
      <c r="D65" s="166"/>
    </row>
    <row r="66" spans="1:10" hidden="1" x14ac:dyDescent="0.35">
      <c r="A66" s="166"/>
      <c r="B66" s="165" t="s">
        <v>42</v>
      </c>
      <c r="C66" s="164" t="s">
        <v>15</v>
      </c>
      <c r="D66" s="166"/>
    </row>
    <row r="67" spans="1:10" hidden="1" x14ac:dyDescent="0.35">
      <c r="A67" s="11"/>
    </row>
    <row r="68" spans="1:10" hidden="1" x14ac:dyDescent="0.35">
      <c r="A68" s="22" t="s">
        <v>75</v>
      </c>
    </row>
    <row r="69" spans="1:10" ht="48" hidden="1" customHeight="1" x14ac:dyDescent="0.35">
      <c r="A69" s="494" t="s">
        <v>76</v>
      </c>
      <c r="B69" s="495"/>
      <c r="C69" s="495"/>
      <c r="D69" s="495"/>
      <c r="E69" s="495"/>
      <c r="F69" s="495"/>
      <c r="G69" s="495"/>
      <c r="H69" s="495"/>
      <c r="I69" s="495"/>
      <c r="J69" s="495"/>
    </row>
    <row r="70" spans="1:10" hidden="1" x14ac:dyDescent="0.35">
      <c r="A70" s="11"/>
    </row>
    <row r="71" spans="1:10" hidden="1" x14ac:dyDescent="0.35">
      <c r="A71" s="496" t="s">
        <v>77</v>
      </c>
      <c r="B71" s="497"/>
      <c r="C71" s="497"/>
      <c r="D71" s="497"/>
      <c r="E71" s="497"/>
      <c r="F71" s="497"/>
      <c r="G71" s="497"/>
      <c r="H71" s="497"/>
      <c r="I71" s="497"/>
      <c r="J71" s="497"/>
    </row>
    <row r="72" spans="1:10" hidden="1" x14ac:dyDescent="0.35">
      <c r="A72" s="11"/>
    </row>
    <row r="73" spans="1:10" hidden="1" x14ac:dyDescent="0.35">
      <c r="A73" s="13" t="s">
        <v>78</v>
      </c>
    </row>
    <row r="74" spans="1:10" hidden="1" x14ac:dyDescent="0.35">
      <c r="A74" s="13" t="s">
        <v>79</v>
      </c>
    </row>
    <row r="75" spans="1:10" hidden="1" x14ac:dyDescent="0.35">
      <c r="A75" s="11"/>
    </row>
    <row r="76" spans="1:10" ht="37.5" hidden="1" x14ac:dyDescent="0.35">
      <c r="A76" s="164" t="s">
        <v>28</v>
      </c>
      <c r="B76" s="164" t="s">
        <v>3</v>
      </c>
      <c r="C76" s="164" t="s">
        <v>80</v>
      </c>
      <c r="D76" s="164" t="s">
        <v>81</v>
      </c>
      <c r="E76" s="164" t="s">
        <v>82</v>
      </c>
    </row>
    <row r="77" spans="1:10" hidden="1" x14ac:dyDescent="0.35">
      <c r="A77" s="164">
        <v>1</v>
      </c>
      <c r="B77" s="164">
        <v>2</v>
      </c>
      <c r="C77" s="164">
        <v>3</v>
      </c>
      <c r="D77" s="164">
        <v>4</v>
      </c>
      <c r="E77" s="164">
        <v>5</v>
      </c>
    </row>
    <row r="78" spans="1:10" hidden="1" x14ac:dyDescent="0.35">
      <c r="A78" s="166"/>
      <c r="B78" s="166"/>
      <c r="C78" s="166"/>
      <c r="D78" s="166"/>
      <c r="E78" s="166"/>
    </row>
    <row r="79" spans="1:10" hidden="1" x14ac:dyDescent="0.35">
      <c r="A79" s="166"/>
      <c r="B79" s="166"/>
      <c r="C79" s="166"/>
      <c r="D79" s="166"/>
      <c r="E79" s="166"/>
    </row>
    <row r="80" spans="1:10" hidden="1" x14ac:dyDescent="0.35">
      <c r="A80" s="166"/>
      <c r="B80" s="165" t="s">
        <v>42</v>
      </c>
      <c r="C80" s="164" t="s">
        <v>15</v>
      </c>
      <c r="D80" s="164" t="s">
        <v>15</v>
      </c>
      <c r="E80" s="166"/>
    </row>
    <row r="81" spans="1:10" hidden="1" x14ac:dyDescent="0.35">
      <c r="A81" s="11"/>
    </row>
    <row r="82" spans="1:10" hidden="1" x14ac:dyDescent="0.35">
      <c r="A82" s="486" t="s">
        <v>83</v>
      </c>
      <c r="B82" s="487"/>
      <c r="C82" s="487"/>
      <c r="D82" s="487"/>
      <c r="E82" s="487"/>
      <c r="F82" s="487"/>
      <c r="G82" s="487"/>
      <c r="H82" s="487"/>
      <c r="I82" s="487"/>
      <c r="J82" s="487"/>
    </row>
    <row r="83" spans="1:10" hidden="1" x14ac:dyDescent="0.35">
      <c r="A83" s="13"/>
    </row>
    <row r="84" spans="1:10" hidden="1" x14ac:dyDescent="0.35">
      <c r="A84" s="11"/>
    </row>
    <row r="85" spans="1:10" hidden="1" x14ac:dyDescent="0.35">
      <c r="A85" s="13" t="s">
        <v>78</v>
      </c>
    </row>
    <row r="86" spans="1:10" hidden="1" x14ac:dyDescent="0.35">
      <c r="A86" s="13" t="s">
        <v>79</v>
      </c>
    </row>
    <row r="87" spans="1:10" hidden="1" x14ac:dyDescent="0.35">
      <c r="A87" s="11"/>
    </row>
    <row r="88" spans="1:10" ht="75" hidden="1" x14ac:dyDescent="0.35">
      <c r="A88" s="164" t="s">
        <v>28</v>
      </c>
      <c r="B88" s="164" t="s">
        <v>44</v>
      </c>
      <c r="C88" s="164" t="s">
        <v>84</v>
      </c>
      <c r="D88" s="164" t="s">
        <v>85</v>
      </c>
      <c r="E88" s="164" t="s">
        <v>86</v>
      </c>
    </row>
    <row r="89" spans="1:10" hidden="1" x14ac:dyDescent="0.35">
      <c r="A89" s="164">
        <v>1</v>
      </c>
      <c r="B89" s="164">
        <v>2</v>
      </c>
      <c r="C89" s="164">
        <v>3</v>
      </c>
      <c r="D89" s="164">
        <v>4</v>
      </c>
      <c r="E89" s="164">
        <v>5</v>
      </c>
    </row>
    <row r="90" spans="1:10" hidden="1" x14ac:dyDescent="0.35">
      <c r="A90" s="166"/>
      <c r="B90" s="166"/>
      <c r="C90" s="166"/>
      <c r="D90" s="166"/>
      <c r="E90" s="166"/>
    </row>
    <row r="91" spans="1:10" hidden="1" x14ac:dyDescent="0.35">
      <c r="A91" s="166"/>
      <c r="B91" s="166"/>
      <c r="C91" s="166"/>
      <c r="D91" s="166"/>
      <c r="E91" s="166"/>
    </row>
    <row r="92" spans="1:10" hidden="1" x14ac:dyDescent="0.35">
      <c r="A92" s="166"/>
      <c r="B92" s="165" t="s">
        <v>42</v>
      </c>
      <c r="C92" s="166"/>
      <c r="D92" s="164" t="s">
        <v>15</v>
      </c>
      <c r="E92" s="166"/>
    </row>
    <row r="93" spans="1:10" hidden="1" x14ac:dyDescent="0.35">
      <c r="A93" s="11"/>
    </row>
    <row r="94" spans="1:10" hidden="1" x14ac:dyDescent="0.35">
      <c r="A94" s="496" t="s">
        <v>87</v>
      </c>
      <c r="B94" s="497"/>
      <c r="C94" s="497"/>
      <c r="D94" s="497"/>
      <c r="E94" s="497"/>
      <c r="F94" s="497"/>
      <c r="G94" s="497"/>
      <c r="H94" s="497"/>
      <c r="I94" s="497"/>
      <c r="J94" s="497"/>
    </row>
    <row r="95" spans="1:10" hidden="1" x14ac:dyDescent="0.35">
      <c r="A95" s="13"/>
    </row>
    <row r="96" spans="1:10" hidden="1" x14ac:dyDescent="0.35">
      <c r="A96" s="11"/>
    </row>
    <row r="97" spans="1:10" hidden="1" x14ac:dyDescent="0.35">
      <c r="A97" s="22" t="s">
        <v>78</v>
      </c>
    </row>
    <row r="98" spans="1:10" hidden="1" x14ac:dyDescent="0.35">
      <c r="A98" s="13" t="s">
        <v>79</v>
      </c>
    </row>
    <row r="99" spans="1:10" hidden="1" x14ac:dyDescent="0.35">
      <c r="A99" s="11"/>
    </row>
    <row r="100" spans="1:10" ht="37.5" hidden="1" x14ac:dyDescent="0.35">
      <c r="A100" s="164" t="s">
        <v>28</v>
      </c>
      <c r="B100" s="164" t="s">
        <v>3</v>
      </c>
      <c r="C100" s="164" t="s">
        <v>80</v>
      </c>
      <c r="D100" s="164" t="s">
        <v>81</v>
      </c>
      <c r="E100" s="164" t="s">
        <v>82</v>
      </c>
    </row>
    <row r="101" spans="1:10" hidden="1" x14ac:dyDescent="0.35">
      <c r="A101" s="164">
        <v>1</v>
      </c>
      <c r="B101" s="164">
        <v>2</v>
      </c>
      <c r="C101" s="164">
        <v>3</v>
      </c>
      <c r="D101" s="164">
        <v>4</v>
      </c>
      <c r="E101" s="164">
        <v>5</v>
      </c>
    </row>
    <row r="102" spans="1:10" hidden="1" x14ac:dyDescent="0.35">
      <c r="A102" s="166"/>
      <c r="B102" s="166"/>
      <c r="C102" s="166"/>
      <c r="D102" s="166"/>
      <c r="E102" s="166"/>
    </row>
    <row r="103" spans="1:10" hidden="1" x14ac:dyDescent="0.35">
      <c r="A103" s="166"/>
      <c r="B103" s="166"/>
      <c r="C103" s="166"/>
      <c r="D103" s="166"/>
      <c r="E103" s="166"/>
    </row>
    <row r="104" spans="1:10" hidden="1" x14ac:dyDescent="0.35">
      <c r="A104" s="166"/>
      <c r="B104" s="165" t="s">
        <v>42</v>
      </c>
      <c r="C104" s="164" t="s">
        <v>15</v>
      </c>
      <c r="D104" s="164" t="s">
        <v>15</v>
      </c>
      <c r="E104" s="166"/>
    </row>
    <row r="105" spans="1:10" hidden="1" x14ac:dyDescent="0.35">
      <c r="A105" s="11"/>
    </row>
    <row r="106" spans="1:10" hidden="1" x14ac:dyDescent="0.35">
      <c r="A106" s="486" t="s">
        <v>88</v>
      </c>
      <c r="B106" s="487"/>
      <c r="C106" s="487"/>
      <c r="D106" s="487"/>
      <c r="E106" s="487"/>
      <c r="F106" s="487"/>
      <c r="G106" s="487"/>
      <c r="H106" s="487"/>
      <c r="I106" s="487"/>
      <c r="J106" s="487"/>
    </row>
    <row r="107" spans="1:10" hidden="1" x14ac:dyDescent="0.35">
      <c r="A107" s="13"/>
    </row>
    <row r="108" spans="1:10" hidden="1" x14ac:dyDescent="0.35">
      <c r="A108" s="11"/>
    </row>
    <row r="109" spans="1:10" hidden="1" x14ac:dyDescent="0.35">
      <c r="A109" s="13" t="s">
        <v>78</v>
      </c>
    </row>
    <row r="110" spans="1:10" hidden="1" x14ac:dyDescent="0.35">
      <c r="A110" s="13" t="s">
        <v>79</v>
      </c>
    </row>
    <row r="111" spans="1:10" hidden="1" x14ac:dyDescent="0.35">
      <c r="A111" s="11"/>
    </row>
    <row r="112" spans="1:10" ht="37.5" hidden="1" x14ac:dyDescent="0.35">
      <c r="A112" s="164" t="s">
        <v>28</v>
      </c>
      <c r="B112" s="164" t="s">
        <v>3</v>
      </c>
      <c r="C112" s="164" t="s">
        <v>80</v>
      </c>
      <c r="D112" s="164" t="s">
        <v>81</v>
      </c>
      <c r="E112" s="164" t="s">
        <v>82</v>
      </c>
    </row>
    <row r="113" spans="1:10" hidden="1" x14ac:dyDescent="0.35">
      <c r="A113" s="164">
        <v>1</v>
      </c>
      <c r="B113" s="164">
        <v>2</v>
      </c>
      <c r="C113" s="164">
        <v>3</v>
      </c>
      <c r="D113" s="164">
        <v>4</v>
      </c>
      <c r="E113" s="164">
        <v>5</v>
      </c>
    </row>
    <row r="114" spans="1:10" hidden="1" x14ac:dyDescent="0.35">
      <c r="A114" s="166"/>
      <c r="B114" s="166"/>
      <c r="C114" s="166"/>
      <c r="D114" s="166"/>
      <c r="E114" s="166"/>
    </row>
    <row r="115" spans="1:10" hidden="1" x14ac:dyDescent="0.35">
      <c r="A115" s="166"/>
      <c r="B115" s="166"/>
      <c r="C115" s="166"/>
      <c r="D115" s="166"/>
      <c r="E115" s="166"/>
    </row>
    <row r="116" spans="1:10" hidden="1" x14ac:dyDescent="0.35">
      <c r="A116" s="166"/>
      <c r="B116" s="165" t="s">
        <v>42</v>
      </c>
      <c r="C116" s="164" t="s">
        <v>15</v>
      </c>
      <c r="D116" s="164" t="s">
        <v>15</v>
      </c>
      <c r="E116" s="166"/>
    </row>
    <row r="117" spans="1:10" x14ac:dyDescent="0.35">
      <c r="A117" s="11"/>
    </row>
    <row r="118" spans="1:10" x14ac:dyDescent="0.35">
      <c r="A118" s="496" t="s">
        <v>89</v>
      </c>
      <c r="B118" s="497"/>
      <c r="C118" s="497"/>
      <c r="D118" s="497"/>
      <c r="E118" s="497"/>
      <c r="F118" s="497"/>
      <c r="G118" s="497"/>
      <c r="H118" s="497"/>
      <c r="I118" s="497"/>
      <c r="J118" s="497"/>
    </row>
    <row r="119" spans="1:10" x14ac:dyDescent="0.35">
      <c r="A119" s="13"/>
    </row>
    <row r="120" spans="1:10" x14ac:dyDescent="0.35">
      <c r="A120" s="13" t="s">
        <v>122</v>
      </c>
    </row>
    <row r="121" spans="1:10" x14ac:dyDescent="0.35">
      <c r="A121" s="13" t="s">
        <v>123</v>
      </c>
    </row>
    <row r="122" spans="1:10" x14ac:dyDescent="0.35">
      <c r="A122" s="11"/>
    </row>
    <row r="123" spans="1:10" hidden="1" x14ac:dyDescent="0.35">
      <c r="A123" s="483" t="s">
        <v>90</v>
      </c>
      <c r="B123" s="482"/>
      <c r="C123" s="482"/>
      <c r="D123" s="482"/>
      <c r="E123" s="482"/>
      <c r="F123" s="482"/>
      <c r="G123" s="482"/>
      <c r="H123" s="482"/>
      <c r="I123" s="482"/>
      <c r="J123" s="482"/>
    </row>
    <row r="124" spans="1:10" hidden="1" x14ac:dyDescent="0.35">
      <c r="A124" s="11"/>
    </row>
    <row r="125" spans="1:10" ht="37.5" hidden="1" x14ac:dyDescent="0.35">
      <c r="A125" s="164" t="s">
        <v>28</v>
      </c>
      <c r="B125" s="164" t="s">
        <v>44</v>
      </c>
      <c r="C125" s="164" t="s">
        <v>91</v>
      </c>
      <c r="D125" s="164" t="s">
        <v>92</v>
      </c>
      <c r="E125" s="164" t="s">
        <v>93</v>
      </c>
      <c r="F125" s="164" t="s">
        <v>48</v>
      </c>
    </row>
    <row r="126" spans="1:10" hidden="1" x14ac:dyDescent="0.35">
      <c r="A126" s="164">
        <v>1</v>
      </c>
      <c r="B126" s="164">
        <v>2</v>
      </c>
      <c r="C126" s="164">
        <v>3</v>
      </c>
      <c r="D126" s="164">
        <v>4</v>
      </c>
      <c r="E126" s="164">
        <v>5</v>
      </c>
      <c r="F126" s="164">
        <v>6</v>
      </c>
    </row>
    <row r="127" spans="1:10" hidden="1" x14ac:dyDescent="0.35">
      <c r="A127" s="166"/>
      <c r="B127" s="166"/>
      <c r="C127" s="166"/>
      <c r="D127" s="166"/>
      <c r="E127" s="166"/>
      <c r="F127" s="166"/>
    </row>
    <row r="128" spans="1:10" hidden="1" x14ac:dyDescent="0.35">
      <c r="A128" s="166"/>
      <c r="B128" s="166"/>
      <c r="C128" s="166"/>
      <c r="D128" s="166"/>
      <c r="E128" s="166"/>
      <c r="F128" s="166"/>
    </row>
    <row r="129" spans="1:10" hidden="1" x14ac:dyDescent="0.35">
      <c r="A129" s="166"/>
      <c r="B129" s="165" t="s">
        <v>42</v>
      </c>
      <c r="C129" s="164" t="s">
        <v>15</v>
      </c>
      <c r="D129" s="164" t="s">
        <v>15</v>
      </c>
      <c r="E129" s="164" t="s">
        <v>15</v>
      </c>
      <c r="F129" s="166"/>
    </row>
    <row r="130" spans="1:10" hidden="1" x14ac:dyDescent="0.35">
      <c r="A130" s="11"/>
    </row>
    <row r="131" spans="1:10" hidden="1" x14ac:dyDescent="0.35">
      <c r="A131" s="483" t="s">
        <v>94</v>
      </c>
      <c r="B131" s="482"/>
      <c r="C131" s="482"/>
      <c r="D131" s="482"/>
      <c r="E131" s="482"/>
      <c r="F131" s="482"/>
      <c r="G131" s="482"/>
      <c r="H131" s="482"/>
      <c r="I131" s="482"/>
      <c r="J131" s="482"/>
    </row>
    <row r="132" spans="1:10" hidden="1" x14ac:dyDescent="0.35">
      <c r="A132" s="11"/>
    </row>
    <row r="133" spans="1:10" ht="37.5" hidden="1" x14ac:dyDescent="0.35">
      <c r="A133" s="164" t="s">
        <v>28</v>
      </c>
      <c r="B133" s="164" t="s">
        <v>44</v>
      </c>
      <c r="C133" s="164" t="s">
        <v>95</v>
      </c>
      <c r="D133" s="164" t="s">
        <v>96</v>
      </c>
      <c r="E133" s="164" t="s">
        <v>97</v>
      </c>
    </row>
    <row r="134" spans="1:10" hidden="1" x14ac:dyDescent="0.35">
      <c r="A134" s="164">
        <v>1</v>
      </c>
      <c r="B134" s="164">
        <v>2</v>
      </c>
      <c r="C134" s="164">
        <v>3</v>
      </c>
      <c r="D134" s="164">
        <v>4</v>
      </c>
      <c r="E134" s="164">
        <v>5</v>
      </c>
    </row>
    <row r="135" spans="1:10" hidden="1" x14ac:dyDescent="0.35">
      <c r="A135" s="166"/>
      <c r="B135" s="166"/>
      <c r="C135" s="166"/>
      <c r="D135" s="166"/>
      <c r="E135" s="166"/>
    </row>
    <row r="136" spans="1:10" hidden="1" x14ac:dyDescent="0.35">
      <c r="A136" s="166"/>
      <c r="B136" s="166"/>
      <c r="C136" s="166"/>
      <c r="D136" s="166"/>
      <c r="E136" s="166"/>
    </row>
    <row r="137" spans="1:10" hidden="1" x14ac:dyDescent="0.35">
      <c r="A137" s="166"/>
      <c r="B137" s="165" t="s">
        <v>42</v>
      </c>
      <c r="C137" s="166"/>
      <c r="D137" s="166"/>
      <c r="E137" s="166"/>
    </row>
    <row r="138" spans="1:10" hidden="1" x14ac:dyDescent="0.35">
      <c r="A138" s="11"/>
    </row>
    <row r="139" spans="1:10" hidden="1" x14ac:dyDescent="0.35">
      <c r="A139" s="483" t="s">
        <v>98</v>
      </c>
      <c r="B139" s="482"/>
      <c r="C139" s="482"/>
      <c r="D139" s="482"/>
      <c r="E139" s="482"/>
      <c r="F139" s="482"/>
      <c r="G139" s="482"/>
      <c r="H139" s="482"/>
      <c r="I139" s="482"/>
      <c r="J139" s="482"/>
    </row>
    <row r="140" spans="1:10" hidden="1" x14ac:dyDescent="0.35">
      <c r="A140" s="13"/>
    </row>
    <row r="141" spans="1:10" ht="37.5" hidden="1" x14ac:dyDescent="0.35">
      <c r="A141" s="164" t="s">
        <v>28</v>
      </c>
      <c r="B141" s="164" t="s">
        <v>3</v>
      </c>
      <c r="C141" s="164" t="s">
        <v>99</v>
      </c>
      <c r="D141" s="164" t="s">
        <v>100</v>
      </c>
      <c r="E141" s="164" t="s">
        <v>101</v>
      </c>
      <c r="F141" s="164" t="s">
        <v>48</v>
      </c>
    </row>
    <row r="142" spans="1:10" hidden="1" x14ac:dyDescent="0.35">
      <c r="A142" s="164">
        <v>1</v>
      </c>
      <c r="B142" s="164">
        <v>2</v>
      </c>
      <c r="C142" s="164">
        <v>3</v>
      </c>
      <c r="D142" s="164">
        <v>4</v>
      </c>
      <c r="E142" s="164">
        <v>5</v>
      </c>
      <c r="F142" s="164">
        <v>6</v>
      </c>
    </row>
    <row r="143" spans="1:10" hidden="1" x14ac:dyDescent="0.35">
      <c r="A143" s="166"/>
      <c r="B143" s="166"/>
      <c r="C143" s="166"/>
      <c r="D143" s="166"/>
      <c r="E143" s="166"/>
      <c r="F143" s="166"/>
    </row>
    <row r="144" spans="1:10" hidden="1" x14ac:dyDescent="0.35">
      <c r="A144" s="166"/>
      <c r="B144" s="166"/>
      <c r="C144" s="166"/>
      <c r="D144" s="166"/>
      <c r="E144" s="166"/>
      <c r="F144" s="166"/>
    </row>
    <row r="145" spans="1:10" hidden="1" x14ac:dyDescent="0.35">
      <c r="A145" s="166"/>
      <c r="B145" s="165" t="s">
        <v>42</v>
      </c>
      <c r="C145" s="164" t="s">
        <v>15</v>
      </c>
      <c r="D145" s="164" t="s">
        <v>15</v>
      </c>
      <c r="E145" s="164" t="s">
        <v>15</v>
      </c>
      <c r="F145" s="166"/>
    </row>
    <row r="146" spans="1:10" hidden="1" x14ac:dyDescent="0.35">
      <c r="A146" s="11"/>
    </row>
    <row r="147" spans="1:10" hidden="1" x14ac:dyDescent="0.35">
      <c r="A147" s="483" t="s">
        <v>102</v>
      </c>
      <c r="B147" s="482"/>
      <c r="C147" s="482"/>
      <c r="D147" s="482"/>
      <c r="E147" s="482"/>
      <c r="F147" s="482"/>
      <c r="G147" s="482"/>
      <c r="H147" s="482"/>
      <c r="I147" s="482"/>
      <c r="J147" s="482"/>
    </row>
    <row r="148" spans="1:10" hidden="1" x14ac:dyDescent="0.35">
      <c r="A148" s="11"/>
    </row>
    <row r="149" spans="1:10" ht="37.5" hidden="1" x14ac:dyDescent="0.35">
      <c r="A149" s="164" t="s">
        <v>28</v>
      </c>
      <c r="B149" s="164" t="s">
        <v>3</v>
      </c>
      <c r="C149" s="164" t="s">
        <v>103</v>
      </c>
      <c r="D149" s="164" t="s">
        <v>104</v>
      </c>
      <c r="E149" s="164" t="s">
        <v>105</v>
      </c>
    </row>
    <row r="150" spans="1:10" hidden="1" x14ac:dyDescent="0.35">
      <c r="A150" s="164">
        <v>1</v>
      </c>
      <c r="B150" s="164">
        <v>2</v>
      </c>
      <c r="C150" s="164">
        <v>3</v>
      </c>
      <c r="D150" s="164">
        <v>4</v>
      </c>
      <c r="E150" s="164">
        <v>5</v>
      </c>
    </row>
    <row r="151" spans="1:10" hidden="1" x14ac:dyDescent="0.35">
      <c r="A151" s="166"/>
      <c r="B151" s="166"/>
      <c r="C151" s="166"/>
      <c r="D151" s="166"/>
      <c r="E151" s="166"/>
    </row>
    <row r="152" spans="1:10" hidden="1" x14ac:dyDescent="0.35">
      <c r="A152" s="166"/>
      <c r="B152" s="166"/>
      <c r="C152" s="166"/>
      <c r="D152" s="166"/>
      <c r="E152" s="166"/>
    </row>
    <row r="153" spans="1:10" hidden="1" x14ac:dyDescent="0.35">
      <c r="A153" s="166"/>
      <c r="B153" s="165" t="s">
        <v>42</v>
      </c>
      <c r="C153" s="164" t="s">
        <v>15</v>
      </c>
      <c r="D153" s="164" t="s">
        <v>15</v>
      </c>
      <c r="E153" s="164" t="s">
        <v>15</v>
      </c>
    </row>
    <row r="154" spans="1:10" hidden="1" x14ac:dyDescent="0.35">
      <c r="A154" s="11"/>
    </row>
    <row r="155" spans="1:10" hidden="1" x14ac:dyDescent="0.35">
      <c r="A155" s="483" t="s">
        <v>106</v>
      </c>
      <c r="B155" s="484"/>
      <c r="C155" s="484"/>
      <c r="D155" s="484"/>
      <c r="E155" s="484"/>
      <c r="F155" s="484"/>
      <c r="G155" s="484"/>
      <c r="H155" s="484"/>
      <c r="I155" s="484"/>
      <c r="J155" s="484"/>
    </row>
    <row r="156" spans="1:10" hidden="1" x14ac:dyDescent="0.35">
      <c r="A156" s="13"/>
    </row>
    <row r="157" spans="1:10" ht="37.5" hidden="1" x14ac:dyDescent="0.35">
      <c r="A157" s="164" t="s">
        <v>28</v>
      </c>
      <c r="B157" s="164" t="s">
        <v>44</v>
      </c>
      <c r="C157" s="164" t="s">
        <v>107</v>
      </c>
      <c r="D157" s="164" t="s">
        <v>108</v>
      </c>
      <c r="E157" s="164" t="s">
        <v>109</v>
      </c>
    </row>
    <row r="158" spans="1:10" hidden="1" x14ac:dyDescent="0.35">
      <c r="A158" s="164">
        <v>1</v>
      </c>
      <c r="B158" s="164">
        <v>2</v>
      </c>
      <c r="C158" s="164">
        <v>3</v>
      </c>
      <c r="D158" s="164">
        <v>4</v>
      </c>
      <c r="E158" s="164">
        <v>5</v>
      </c>
    </row>
    <row r="159" spans="1:10" hidden="1" x14ac:dyDescent="0.35">
      <c r="A159" s="166"/>
      <c r="B159" s="166"/>
      <c r="C159" s="166"/>
      <c r="D159" s="166"/>
      <c r="E159" s="166"/>
    </row>
    <row r="160" spans="1:10" hidden="1" x14ac:dyDescent="0.35">
      <c r="A160" s="166"/>
      <c r="B160" s="166"/>
      <c r="C160" s="166"/>
      <c r="D160" s="166"/>
      <c r="E160" s="166"/>
    </row>
    <row r="161" spans="1:10" hidden="1" x14ac:dyDescent="0.35">
      <c r="A161" s="166"/>
      <c r="B161" s="165" t="s">
        <v>42</v>
      </c>
      <c r="C161" s="164" t="s">
        <v>15</v>
      </c>
      <c r="D161" s="164" t="s">
        <v>15</v>
      </c>
      <c r="E161" s="166"/>
    </row>
    <row r="162" spans="1:10" x14ac:dyDescent="0.35">
      <c r="A162" s="11"/>
    </row>
    <row r="163" spans="1:10" x14ac:dyDescent="0.35">
      <c r="A163" s="489" t="s">
        <v>110</v>
      </c>
      <c r="B163" s="490"/>
      <c r="C163" s="490"/>
      <c r="D163" s="490"/>
      <c r="E163" s="490"/>
      <c r="F163" s="490"/>
      <c r="G163" s="490"/>
      <c r="H163" s="490"/>
      <c r="I163" s="490"/>
      <c r="J163" s="490"/>
    </row>
    <row r="164" spans="1:10" x14ac:dyDescent="0.35">
      <c r="A164" s="13"/>
    </row>
    <row r="165" spans="1:10" ht="25" x14ac:dyDescent="0.35">
      <c r="A165" s="164" t="s">
        <v>28</v>
      </c>
      <c r="B165" s="164" t="s">
        <v>44</v>
      </c>
      <c r="C165" s="164" t="s">
        <v>111</v>
      </c>
      <c r="D165" s="164" t="s">
        <v>112</v>
      </c>
    </row>
    <row r="166" spans="1:10" x14ac:dyDescent="0.35">
      <c r="A166" s="164">
        <v>1</v>
      </c>
      <c r="B166" s="164">
        <v>2</v>
      </c>
      <c r="C166" s="164">
        <v>3</v>
      </c>
      <c r="D166" s="164">
        <v>4</v>
      </c>
    </row>
    <row r="167" spans="1:10" ht="50" x14ac:dyDescent="0.35">
      <c r="A167" s="166" t="s">
        <v>135</v>
      </c>
      <c r="B167" s="166" t="s">
        <v>265</v>
      </c>
      <c r="C167" s="164">
        <v>1</v>
      </c>
      <c r="D167" s="167">
        <v>100000</v>
      </c>
    </row>
    <row r="168" spans="1:10" x14ac:dyDescent="0.35">
      <c r="A168" s="166"/>
      <c r="B168" s="166"/>
      <c r="C168" s="166"/>
      <c r="D168" s="167"/>
    </row>
    <row r="169" spans="1:10" x14ac:dyDescent="0.35">
      <c r="A169" s="166"/>
      <c r="B169" s="165" t="s">
        <v>42</v>
      </c>
      <c r="C169" s="164" t="s">
        <v>15</v>
      </c>
      <c r="D169" s="167">
        <f>SUM(D167:D168)</f>
        <v>100000</v>
      </c>
    </row>
    <row r="170" spans="1:10" x14ac:dyDescent="0.35">
      <c r="A170" s="11"/>
    </row>
    <row r="171" spans="1:10" hidden="1" x14ac:dyDescent="0.35">
      <c r="A171" s="489" t="s">
        <v>113</v>
      </c>
      <c r="B171" s="490"/>
      <c r="C171" s="490"/>
      <c r="D171" s="490"/>
      <c r="E171" s="490"/>
      <c r="F171" s="490"/>
      <c r="G171" s="490"/>
      <c r="H171" s="490"/>
      <c r="I171" s="490"/>
      <c r="J171" s="490"/>
    </row>
    <row r="172" spans="1:10" hidden="1" x14ac:dyDescent="0.35">
      <c r="A172" s="13"/>
    </row>
    <row r="173" spans="1:10" ht="37.5" hidden="1" x14ac:dyDescent="0.35">
      <c r="A173" s="164" t="s">
        <v>28</v>
      </c>
      <c r="B173" s="164" t="s">
        <v>44</v>
      </c>
      <c r="C173" s="164" t="s">
        <v>103</v>
      </c>
      <c r="D173" s="164" t="s">
        <v>114</v>
      </c>
      <c r="E173" s="164" t="s">
        <v>115</v>
      </c>
    </row>
    <row r="174" spans="1:10" hidden="1" x14ac:dyDescent="0.35">
      <c r="A174" s="166"/>
      <c r="B174" s="164">
        <v>1</v>
      </c>
      <c r="C174" s="164">
        <v>2</v>
      </c>
      <c r="D174" s="164">
        <v>3</v>
      </c>
      <c r="E174" s="164">
        <v>4</v>
      </c>
    </row>
    <row r="175" spans="1:10" hidden="1" x14ac:dyDescent="0.35">
      <c r="A175" s="166"/>
      <c r="B175" s="166"/>
      <c r="C175" s="166"/>
      <c r="D175" s="166"/>
      <c r="E175" s="166"/>
    </row>
    <row r="176" spans="1:10" hidden="1" x14ac:dyDescent="0.35">
      <c r="A176" s="166"/>
      <c r="B176" s="166"/>
      <c r="C176" s="166"/>
      <c r="D176" s="166"/>
      <c r="E176" s="166"/>
    </row>
    <row r="177" spans="1:5" hidden="1" x14ac:dyDescent="0.35">
      <c r="A177" s="166"/>
      <c r="B177" s="165" t="s">
        <v>42</v>
      </c>
      <c r="C177" s="166"/>
      <c r="D177" s="164" t="s">
        <v>15</v>
      </c>
      <c r="E177" s="166"/>
    </row>
  </sheetData>
  <mergeCells count="34">
    <mergeCell ref="A6:I6"/>
    <mergeCell ref="A21:J21"/>
    <mergeCell ref="A23:A25"/>
    <mergeCell ref="B23:B25"/>
    <mergeCell ref="C23:C25"/>
    <mergeCell ref="D23:G23"/>
    <mergeCell ref="H23:H25"/>
    <mergeCell ref="I23:I25"/>
    <mergeCell ref="J23:J25"/>
    <mergeCell ref="D24:D25"/>
    <mergeCell ref="A82:J82"/>
    <mergeCell ref="E24:G24"/>
    <mergeCell ref="A30:B30"/>
    <mergeCell ref="A32:J32"/>
    <mergeCell ref="A40:J40"/>
    <mergeCell ref="A49:J49"/>
    <mergeCell ref="A54:A55"/>
    <mergeCell ref="C54:C55"/>
    <mergeCell ref="D54:D55"/>
    <mergeCell ref="A59:A60"/>
    <mergeCell ref="C59:C60"/>
    <mergeCell ref="D59:D60"/>
    <mergeCell ref="A69:J69"/>
    <mergeCell ref="A71:J71"/>
    <mergeCell ref="A147:J147"/>
    <mergeCell ref="A155:J155"/>
    <mergeCell ref="A163:J163"/>
    <mergeCell ref="A171:J171"/>
    <mergeCell ref="A94:J94"/>
    <mergeCell ref="A106:J106"/>
    <mergeCell ref="A118:J118"/>
    <mergeCell ref="A123:J123"/>
    <mergeCell ref="A131:J131"/>
    <mergeCell ref="A139:J139"/>
  </mergeCells>
  <hyperlinks>
    <hyperlink ref="A7" r:id="rId1" display="consultantplus://offline/ref=0F40E7BB26451C12492B4EE999FF440CA68FF2B663E7B1FF39F1609F36278DFFAC49D49C8BAE0C53EB5F3AiAzCI"/>
    <hyperlink ref="B63" location="Par1140" display="Par1140"/>
    <hyperlink ref="B64" location="Par1140" display="Par1140"/>
    <hyperlink ref="A69" r:id="rId2" display="consultantplus://offline/ref=0F40E7BB26451C12492B50E48F931904A283AEBF65E4E6A064F737C0i6z6I"/>
  </hyperlinks>
  <pageMargins left="0.70866141732283472" right="0" top="0" bottom="0" header="0.31496062992125984" footer="0.31496062992125984"/>
  <pageSetup paperSize="9"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7"/>
  <sheetViews>
    <sheetView topLeftCell="A13" workbookViewId="0">
      <selection activeCell="C175" sqref="C175:D175"/>
    </sheetView>
  </sheetViews>
  <sheetFormatPr defaultRowHeight="14.5" x14ac:dyDescent="0.35"/>
  <cols>
    <col min="1" max="1" width="5" customWidth="1"/>
    <col min="2" max="2" width="25.1796875" customWidth="1"/>
    <col min="3" max="3" width="16" customWidth="1"/>
    <col min="4" max="4" width="11.453125" customWidth="1"/>
    <col min="5" max="5" width="15" customWidth="1"/>
    <col min="6" max="6" width="12.26953125" customWidth="1"/>
    <col min="7" max="7" width="12.81640625" customWidth="1"/>
    <col min="8" max="8" width="13.7265625" customWidth="1"/>
    <col min="9" max="9" width="9.81640625" customWidth="1"/>
    <col min="10" max="10" width="16.54296875" customWidth="1"/>
  </cols>
  <sheetData>
    <row r="1" spans="1:9" x14ac:dyDescent="0.35">
      <c r="I1" s="1" t="s">
        <v>16</v>
      </c>
    </row>
    <row r="2" spans="1:9" x14ac:dyDescent="0.35">
      <c r="I2" s="1" t="s">
        <v>12</v>
      </c>
    </row>
    <row r="3" spans="1:9" x14ac:dyDescent="0.35">
      <c r="I3" s="1" t="s">
        <v>17</v>
      </c>
    </row>
    <row r="4" spans="1:9" x14ac:dyDescent="0.35">
      <c r="I4" s="1" t="s">
        <v>13</v>
      </c>
    </row>
    <row r="5" spans="1:9" x14ac:dyDescent="0.35">
      <c r="A5" s="2"/>
    </row>
    <row r="6" spans="1:9" x14ac:dyDescent="0.35">
      <c r="A6" s="481" t="s">
        <v>18</v>
      </c>
      <c r="B6" s="482"/>
      <c r="C6" s="482"/>
      <c r="D6" s="482"/>
      <c r="E6" s="482"/>
      <c r="F6" s="482"/>
      <c r="G6" s="482"/>
      <c r="H6" s="482"/>
      <c r="I6" s="482"/>
    </row>
    <row r="7" spans="1:9" x14ac:dyDescent="0.35">
      <c r="A7" s="12" t="s">
        <v>19</v>
      </c>
    </row>
    <row r="8" spans="1:9" x14ac:dyDescent="0.35">
      <c r="A8" s="13" t="s">
        <v>20</v>
      </c>
    </row>
    <row r="9" spans="1:9" x14ac:dyDescent="0.35">
      <c r="A9" s="11"/>
    </row>
    <row r="10" spans="1:9" x14ac:dyDescent="0.35">
      <c r="A10" s="13"/>
      <c r="E10" s="13"/>
    </row>
    <row r="11" spans="1:9" x14ac:dyDescent="0.35">
      <c r="A11" s="11"/>
    </row>
    <row r="12" spans="1:9" x14ac:dyDescent="0.35">
      <c r="A12" s="13"/>
      <c r="D12" s="2" t="s">
        <v>21</v>
      </c>
      <c r="E12" s="14"/>
      <c r="F12" s="14"/>
    </row>
    <row r="13" spans="1:9" x14ac:dyDescent="0.35">
      <c r="A13" s="13"/>
      <c r="D13" s="2" t="s">
        <v>22</v>
      </c>
      <c r="E13" s="14"/>
      <c r="F13" s="14"/>
    </row>
    <row r="14" spans="1:9" x14ac:dyDescent="0.35">
      <c r="A14" s="13"/>
      <c r="D14" s="2" t="s">
        <v>23</v>
      </c>
      <c r="E14" s="14"/>
      <c r="F14" s="14"/>
    </row>
    <row r="15" spans="1:9" x14ac:dyDescent="0.35">
      <c r="A15" s="11"/>
    </row>
    <row r="16" spans="1:9" x14ac:dyDescent="0.35">
      <c r="A16" s="15" t="s">
        <v>24</v>
      </c>
    </row>
    <row r="17" spans="1:10" hidden="1" x14ac:dyDescent="0.35">
      <c r="A17" s="11"/>
    </row>
    <row r="18" spans="1:10" hidden="1" x14ac:dyDescent="0.35">
      <c r="A18" s="13" t="s">
        <v>78</v>
      </c>
    </row>
    <row r="19" spans="1:10" hidden="1" x14ac:dyDescent="0.35">
      <c r="A19" s="13" t="s">
        <v>79</v>
      </c>
    </row>
    <row r="20" spans="1:10" hidden="1" x14ac:dyDescent="0.35">
      <c r="A20" s="11"/>
    </row>
    <row r="21" spans="1:10" hidden="1" x14ac:dyDescent="0.35">
      <c r="A21" s="483" t="s">
        <v>27</v>
      </c>
      <c r="B21" s="484"/>
      <c r="C21" s="484"/>
      <c r="D21" s="484"/>
      <c r="E21" s="484"/>
      <c r="F21" s="484"/>
      <c r="G21" s="484"/>
      <c r="H21" s="484"/>
      <c r="I21" s="484"/>
      <c r="J21" s="484"/>
    </row>
    <row r="22" spans="1:10" hidden="1" x14ac:dyDescent="0.35">
      <c r="A22" s="11"/>
    </row>
    <row r="23" spans="1:10" ht="25.5" hidden="1" customHeight="1" x14ac:dyDescent="0.35">
      <c r="A23" s="485" t="s">
        <v>28</v>
      </c>
      <c r="B23" s="485" t="s">
        <v>29</v>
      </c>
      <c r="C23" s="485" t="s">
        <v>30</v>
      </c>
      <c r="D23" s="485" t="s">
        <v>31</v>
      </c>
      <c r="E23" s="485"/>
      <c r="F23" s="485"/>
      <c r="G23" s="485"/>
      <c r="H23" s="485" t="s">
        <v>32</v>
      </c>
      <c r="I23" s="485" t="s">
        <v>33</v>
      </c>
      <c r="J23" s="485" t="s">
        <v>34</v>
      </c>
    </row>
    <row r="24" spans="1:10" hidden="1" x14ac:dyDescent="0.35">
      <c r="A24" s="485"/>
      <c r="B24" s="485"/>
      <c r="C24" s="485"/>
      <c r="D24" s="485" t="s">
        <v>7</v>
      </c>
      <c r="E24" s="485" t="s">
        <v>5</v>
      </c>
      <c r="F24" s="485"/>
      <c r="G24" s="485"/>
      <c r="H24" s="485"/>
      <c r="I24" s="485"/>
      <c r="J24" s="485"/>
    </row>
    <row r="25" spans="1:10" ht="57" hidden="1" customHeight="1" x14ac:dyDescent="0.35">
      <c r="A25" s="485"/>
      <c r="B25" s="485"/>
      <c r="C25" s="485"/>
      <c r="D25" s="485"/>
      <c r="E25" s="10" t="s">
        <v>35</v>
      </c>
      <c r="F25" s="10" t="s">
        <v>36</v>
      </c>
      <c r="G25" s="10" t="s">
        <v>37</v>
      </c>
      <c r="H25" s="485"/>
      <c r="I25" s="485"/>
      <c r="J25" s="485"/>
    </row>
    <row r="26" spans="1:10" hidden="1" x14ac:dyDescent="0.35">
      <c r="A26" s="10">
        <v>1</v>
      </c>
      <c r="B26" s="10">
        <v>2</v>
      </c>
      <c r="C26" s="10">
        <v>3</v>
      </c>
      <c r="D26" s="10">
        <v>4</v>
      </c>
      <c r="E26" s="10">
        <v>5</v>
      </c>
      <c r="F26" s="10">
        <v>6</v>
      </c>
      <c r="G26" s="10">
        <v>7</v>
      </c>
      <c r="H26" s="10">
        <v>8</v>
      </c>
      <c r="I26" s="10">
        <v>9</v>
      </c>
      <c r="J26" s="10">
        <v>10</v>
      </c>
    </row>
    <row r="27" spans="1:10" hidden="1" x14ac:dyDescent="0.35">
      <c r="A27" s="8"/>
      <c r="B27" s="8"/>
      <c r="C27" s="8"/>
      <c r="D27" s="8"/>
      <c r="E27" s="8"/>
      <c r="F27" s="8"/>
      <c r="G27" s="8"/>
      <c r="H27" s="8"/>
      <c r="I27" s="8"/>
      <c r="J27" s="8"/>
    </row>
    <row r="28" spans="1:10" hidden="1" x14ac:dyDescent="0.35">
      <c r="A28" s="8"/>
      <c r="B28" s="8"/>
      <c r="C28" s="8"/>
      <c r="D28" s="8"/>
      <c r="E28" s="8"/>
      <c r="F28" s="8"/>
      <c r="G28" s="8"/>
      <c r="H28" s="8"/>
      <c r="I28" s="8"/>
      <c r="J28" s="8"/>
    </row>
    <row r="29" spans="1:10" hidden="1" x14ac:dyDescent="0.35">
      <c r="A29" s="8"/>
      <c r="B29" s="8"/>
      <c r="C29" s="8"/>
      <c r="D29" s="8"/>
      <c r="E29" s="8"/>
      <c r="F29" s="8"/>
      <c r="G29" s="8"/>
      <c r="H29" s="8"/>
      <c r="I29" s="8"/>
      <c r="J29" s="8"/>
    </row>
    <row r="30" spans="1:10" hidden="1" x14ac:dyDescent="0.35">
      <c r="A30" s="488" t="s">
        <v>42</v>
      </c>
      <c r="B30" s="488"/>
      <c r="C30" s="8" t="s">
        <v>15</v>
      </c>
      <c r="D30" s="8"/>
      <c r="E30" s="8" t="s">
        <v>15</v>
      </c>
      <c r="F30" s="8" t="s">
        <v>15</v>
      </c>
      <c r="G30" s="8" t="s">
        <v>15</v>
      </c>
      <c r="H30" s="18" t="s">
        <v>15</v>
      </c>
      <c r="I30" s="8" t="s">
        <v>15</v>
      </c>
      <c r="J30" s="8"/>
    </row>
    <row r="31" spans="1:10" hidden="1" x14ac:dyDescent="0.35">
      <c r="A31" s="11"/>
    </row>
    <row r="32" spans="1:10" hidden="1" x14ac:dyDescent="0.35">
      <c r="A32" s="489" t="s">
        <v>43</v>
      </c>
      <c r="B32" s="490"/>
      <c r="C32" s="490"/>
      <c r="D32" s="490"/>
      <c r="E32" s="490"/>
      <c r="F32" s="490"/>
      <c r="G32" s="490"/>
      <c r="H32" s="490"/>
      <c r="I32" s="490"/>
      <c r="J32" s="490"/>
    </row>
    <row r="33" spans="1:10" hidden="1" x14ac:dyDescent="0.35">
      <c r="A33" s="11"/>
    </row>
    <row r="34" spans="1:10" ht="50" hidden="1" x14ac:dyDescent="0.35">
      <c r="A34" s="10" t="s">
        <v>28</v>
      </c>
      <c r="B34" s="10" t="s">
        <v>44</v>
      </c>
      <c r="C34" s="10" t="s">
        <v>45</v>
      </c>
      <c r="D34" s="10" t="s">
        <v>46</v>
      </c>
      <c r="E34" s="10" t="s">
        <v>47</v>
      </c>
      <c r="F34" s="10" t="s">
        <v>48</v>
      </c>
    </row>
    <row r="35" spans="1:10" hidden="1" x14ac:dyDescent="0.35">
      <c r="A35" s="10">
        <v>1</v>
      </c>
      <c r="B35" s="10">
        <v>2</v>
      </c>
      <c r="C35" s="10">
        <v>3</v>
      </c>
      <c r="D35" s="10">
        <v>4</v>
      </c>
      <c r="E35" s="10">
        <v>5</v>
      </c>
      <c r="F35" s="10">
        <v>6</v>
      </c>
    </row>
    <row r="36" spans="1:10" hidden="1" x14ac:dyDescent="0.35">
      <c r="A36" s="8"/>
      <c r="B36" s="8"/>
      <c r="C36" s="8"/>
      <c r="D36" s="8"/>
      <c r="E36" s="8"/>
      <c r="F36" s="8"/>
    </row>
    <row r="37" spans="1:10" hidden="1" x14ac:dyDescent="0.35">
      <c r="A37" s="8"/>
      <c r="B37" s="8"/>
      <c r="C37" s="8"/>
      <c r="D37" s="8"/>
      <c r="E37" s="8"/>
      <c r="F37" s="8"/>
    </row>
    <row r="38" spans="1:10" hidden="1" x14ac:dyDescent="0.35">
      <c r="A38" s="8"/>
      <c r="B38" s="19" t="s">
        <v>42</v>
      </c>
      <c r="C38" s="10" t="s">
        <v>15</v>
      </c>
      <c r="D38" s="10" t="s">
        <v>15</v>
      </c>
      <c r="E38" s="10" t="s">
        <v>15</v>
      </c>
      <c r="F38" s="8"/>
    </row>
    <row r="39" spans="1:10" hidden="1" x14ac:dyDescent="0.35">
      <c r="A39" s="11"/>
    </row>
    <row r="40" spans="1:10" hidden="1" x14ac:dyDescent="0.35">
      <c r="A40" s="483" t="s">
        <v>49</v>
      </c>
      <c r="B40" s="484"/>
      <c r="C40" s="484"/>
      <c r="D40" s="484"/>
      <c r="E40" s="484"/>
      <c r="F40" s="484"/>
      <c r="G40" s="484"/>
      <c r="H40" s="484"/>
      <c r="I40" s="484"/>
      <c r="J40" s="484"/>
    </row>
    <row r="41" spans="1:10" hidden="1" x14ac:dyDescent="0.35">
      <c r="A41" s="13"/>
    </row>
    <row r="42" spans="1:10" hidden="1" x14ac:dyDescent="0.35">
      <c r="A42" s="11"/>
    </row>
    <row r="43" spans="1:10" ht="62.5" hidden="1" x14ac:dyDescent="0.35">
      <c r="A43" s="10" t="s">
        <v>28</v>
      </c>
      <c r="B43" s="10" t="s">
        <v>44</v>
      </c>
      <c r="C43" s="10" t="s">
        <v>50</v>
      </c>
      <c r="D43" s="10" t="s">
        <v>51</v>
      </c>
      <c r="E43" s="10" t="s">
        <v>52</v>
      </c>
      <c r="F43" s="10" t="s">
        <v>48</v>
      </c>
    </row>
    <row r="44" spans="1:10" hidden="1" x14ac:dyDescent="0.35">
      <c r="A44" s="10">
        <v>1</v>
      </c>
      <c r="B44" s="10">
        <v>2</v>
      </c>
      <c r="C44" s="10">
        <v>3</v>
      </c>
      <c r="D44" s="10">
        <v>4</v>
      </c>
      <c r="E44" s="10">
        <v>5</v>
      </c>
      <c r="F44" s="10">
        <v>6</v>
      </c>
    </row>
    <row r="45" spans="1:10" hidden="1" x14ac:dyDescent="0.35">
      <c r="A45" s="8"/>
      <c r="B45" s="8"/>
      <c r="C45" s="8"/>
      <c r="D45" s="8"/>
      <c r="E45" s="8"/>
      <c r="F45" s="8"/>
    </row>
    <row r="46" spans="1:10" hidden="1" x14ac:dyDescent="0.35">
      <c r="A46" s="8"/>
      <c r="B46" s="8"/>
      <c r="C46" s="8"/>
      <c r="D46" s="8"/>
      <c r="E46" s="8"/>
      <c r="F46" s="8"/>
    </row>
    <row r="47" spans="1:10" hidden="1" x14ac:dyDescent="0.35">
      <c r="A47" s="8"/>
      <c r="B47" s="19" t="s">
        <v>42</v>
      </c>
      <c r="C47" s="10" t="s">
        <v>15</v>
      </c>
      <c r="D47" s="10" t="s">
        <v>15</v>
      </c>
      <c r="E47" s="10" t="s">
        <v>15</v>
      </c>
      <c r="F47" s="8"/>
    </row>
    <row r="48" spans="1:10" hidden="1" x14ac:dyDescent="0.35">
      <c r="A48" s="11"/>
    </row>
    <row r="49" spans="1:10" ht="33.75" hidden="1" customHeight="1" x14ac:dyDescent="0.35">
      <c r="A49" s="489" t="s">
        <v>53</v>
      </c>
      <c r="B49" s="490"/>
      <c r="C49" s="490"/>
      <c r="D49" s="490"/>
      <c r="E49" s="490"/>
      <c r="F49" s="490"/>
      <c r="G49" s="490"/>
      <c r="H49" s="490"/>
      <c r="I49" s="490"/>
      <c r="J49" s="490"/>
    </row>
    <row r="50" spans="1:10" hidden="1" x14ac:dyDescent="0.35">
      <c r="A50" s="11"/>
    </row>
    <row r="51" spans="1:10" ht="54" hidden="1" customHeight="1" x14ac:dyDescent="0.35">
      <c r="A51" s="10" t="s">
        <v>28</v>
      </c>
      <c r="B51" s="10" t="s">
        <v>54</v>
      </c>
      <c r="C51" s="10" t="s">
        <v>55</v>
      </c>
      <c r="D51" s="10" t="s">
        <v>56</v>
      </c>
    </row>
    <row r="52" spans="1:10" hidden="1" x14ac:dyDescent="0.35">
      <c r="A52" s="10">
        <v>1</v>
      </c>
      <c r="B52" s="10">
        <v>2</v>
      </c>
      <c r="C52" s="10">
        <v>3</v>
      </c>
      <c r="D52" s="10">
        <v>4</v>
      </c>
    </row>
    <row r="53" spans="1:10" ht="59.25" hidden="1" customHeight="1" x14ac:dyDescent="0.35">
      <c r="A53" s="10">
        <v>1</v>
      </c>
      <c r="B53" s="8" t="s">
        <v>57</v>
      </c>
      <c r="C53" s="10" t="s">
        <v>15</v>
      </c>
      <c r="D53" s="8"/>
    </row>
    <row r="54" spans="1:10" hidden="1" x14ac:dyDescent="0.35">
      <c r="A54" s="485" t="s">
        <v>58</v>
      </c>
      <c r="B54" s="18" t="s">
        <v>5</v>
      </c>
      <c r="C54" s="492"/>
      <c r="D54" s="492"/>
    </row>
    <row r="55" spans="1:10" ht="17.25" hidden="1" customHeight="1" x14ac:dyDescent="0.35">
      <c r="A55" s="485"/>
      <c r="B55" s="18" t="s">
        <v>59</v>
      </c>
      <c r="C55" s="492"/>
      <c r="D55" s="492"/>
    </row>
    <row r="56" spans="1:10" ht="18.75" hidden="1" customHeight="1" x14ac:dyDescent="0.35">
      <c r="A56" s="10" t="s">
        <v>60</v>
      </c>
      <c r="B56" s="8" t="s">
        <v>61</v>
      </c>
      <c r="C56" s="8"/>
      <c r="D56" s="8"/>
    </row>
    <row r="57" spans="1:10" ht="63" hidden="1" customHeight="1" x14ac:dyDescent="0.35">
      <c r="A57" s="10" t="s">
        <v>62</v>
      </c>
      <c r="B57" s="8" t="s">
        <v>63</v>
      </c>
      <c r="C57" s="8"/>
      <c r="D57" s="8"/>
    </row>
    <row r="58" spans="1:10" ht="57" hidden="1" customHeight="1" x14ac:dyDescent="0.35">
      <c r="A58" s="10">
        <v>2</v>
      </c>
      <c r="B58" s="8" t="s">
        <v>64</v>
      </c>
      <c r="C58" s="10" t="s">
        <v>15</v>
      </c>
      <c r="D58" s="8"/>
    </row>
    <row r="59" spans="1:10" hidden="1" x14ac:dyDescent="0.35">
      <c r="A59" s="485" t="s">
        <v>65</v>
      </c>
      <c r="B59" s="8" t="s">
        <v>5</v>
      </c>
      <c r="C59" s="492"/>
      <c r="D59" s="492"/>
    </row>
    <row r="60" spans="1:10" ht="79.5" hidden="1" customHeight="1" x14ac:dyDescent="0.35">
      <c r="A60" s="485"/>
      <c r="B60" s="8" t="s">
        <v>66</v>
      </c>
      <c r="C60" s="492"/>
      <c r="D60" s="492"/>
    </row>
    <row r="61" spans="1:10" ht="74.25" hidden="1" customHeight="1" x14ac:dyDescent="0.35">
      <c r="A61" s="10" t="s">
        <v>67</v>
      </c>
      <c r="B61" s="8" t="s">
        <v>68</v>
      </c>
      <c r="C61" s="8"/>
      <c r="D61" s="8"/>
    </row>
    <row r="62" spans="1:10" ht="78.75" hidden="1" customHeight="1" x14ac:dyDescent="0.35">
      <c r="A62" s="10" t="s">
        <v>69</v>
      </c>
      <c r="B62" s="8" t="s">
        <v>70</v>
      </c>
      <c r="C62" s="8"/>
      <c r="D62" s="8"/>
    </row>
    <row r="63" spans="1:10" ht="111.75" hidden="1" customHeight="1" x14ac:dyDescent="0.35">
      <c r="A63" s="10" t="s">
        <v>71</v>
      </c>
      <c r="B63" s="4" t="s">
        <v>72</v>
      </c>
      <c r="C63" s="8"/>
      <c r="D63" s="8"/>
    </row>
    <row r="64" spans="1:10" ht="105.75" hidden="1" customHeight="1" x14ac:dyDescent="0.35">
      <c r="A64" s="10" t="s">
        <v>73</v>
      </c>
      <c r="B64" s="4" t="s">
        <v>72</v>
      </c>
      <c r="C64" s="8"/>
      <c r="D64" s="8"/>
    </row>
    <row r="65" spans="1:10" ht="72.75" hidden="1" customHeight="1" x14ac:dyDescent="0.35">
      <c r="A65" s="10">
        <v>3</v>
      </c>
      <c r="B65" s="8" t="s">
        <v>74</v>
      </c>
      <c r="C65" s="8"/>
      <c r="D65" s="8"/>
    </row>
    <row r="66" spans="1:10" hidden="1" x14ac:dyDescent="0.35">
      <c r="A66" s="8"/>
      <c r="B66" s="19" t="s">
        <v>42</v>
      </c>
      <c r="C66" s="10" t="s">
        <v>15</v>
      </c>
      <c r="D66" s="8"/>
    </row>
    <row r="67" spans="1:10" hidden="1" x14ac:dyDescent="0.35">
      <c r="A67" s="11"/>
    </row>
    <row r="68" spans="1:10" hidden="1" x14ac:dyDescent="0.35">
      <c r="A68" s="22" t="s">
        <v>75</v>
      </c>
    </row>
    <row r="69" spans="1:10" ht="48" hidden="1" customHeight="1" x14ac:dyDescent="0.35">
      <c r="A69" s="494" t="s">
        <v>76</v>
      </c>
      <c r="B69" s="495"/>
      <c r="C69" s="495"/>
      <c r="D69" s="495"/>
      <c r="E69" s="495"/>
      <c r="F69" s="495"/>
      <c r="G69" s="495"/>
      <c r="H69" s="495"/>
      <c r="I69" s="495"/>
      <c r="J69" s="495"/>
    </row>
    <row r="70" spans="1:10" hidden="1" x14ac:dyDescent="0.35">
      <c r="A70" s="11"/>
    </row>
    <row r="71" spans="1:10" hidden="1" x14ac:dyDescent="0.35">
      <c r="A71" s="496" t="s">
        <v>77</v>
      </c>
      <c r="B71" s="497"/>
      <c r="C71" s="497"/>
      <c r="D71" s="497"/>
      <c r="E71" s="497"/>
      <c r="F71" s="497"/>
      <c r="G71" s="497"/>
      <c r="H71" s="497"/>
      <c r="I71" s="497"/>
      <c r="J71" s="497"/>
    </row>
    <row r="72" spans="1:10" hidden="1" x14ac:dyDescent="0.35">
      <c r="A72" s="11"/>
    </row>
    <row r="73" spans="1:10" hidden="1" x14ac:dyDescent="0.35">
      <c r="A73" s="13" t="s">
        <v>78</v>
      </c>
    </row>
    <row r="74" spans="1:10" hidden="1" x14ac:dyDescent="0.35">
      <c r="A74" s="13" t="s">
        <v>79</v>
      </c>
    </row>
    <row r="75" spans="1:10" hidden="1" x14ac:dyDescent="0.35">
      <c r="A75" s="11"/>
    </row>
    <row r="76" spans="1:10" ht="37.5" hidden="1" x14ac:dyDescent="0.35">
      <c r="A76" s="10" t="s">
        <v>28</v>
      </c>
      <c r="B76" s="10" t="s">
        <v>3</v>
      </c>
      <c r="C76" s="10" t="s">
        <v>80</v>
      </c>
      <c r="D76" s="10" t="s">
        <v>81</v>
      </c>
      <c r="E76" s="10" t="s">
        <v>82</v>
      </c>
    </row>
    <row r="77" spans="1:10" hidden="1" x14ac:dyDescent="0.35">
      <c r="A77" s="10">
        <v>1</v>
      </c>
      <c r="B77" s="10">
        <v>2</v>
      </c>
      <c r="C77" s="10">
        <v>3</v>
      </c>
      <c r="D77" s="10">
        <v>4</v>
      </c>
      <c r="E77" s="10">
        <v>5</v>
      </c>
    </row>
    <row r="78" spans="1:10" hidden="1" x14ac:dyDescent="0.35">
      <c r="A78" s="8"/>
      <c r="B78" s="8"/>
      <c r="C78" s="8"/>
      <c r="D78" s="8"/>
      <c r="E78" s="8"/>
    </row>
    <row r="79" spans="1:10" hidden="1" x14ac:dyDescent="0.35">
      <c r="A79" s="8"/>
      <c r="B79" s="8"/>
      <c r="C79" s="8"/>
      <c r="D79" s="8"/>
      <c r="E79" s="8"/>
    </row>
    <row r="80" spans="1:10" hidden="1" x14ac:dyDescent="0.35">
      <c r="A80" s="8"/>
      <c r="B80" s="19" t="s">
        <v>42</v>
      </c>
      <c r="C80" s="10" t="s">
        <v>15</v>
      </c>
      <c r="D80" s="10" t="s">
        <v>15</v>
      </c>
      <c r="E80" s="8"/>
    </row>
    <row r="81" spans="1:10" hidden="1" x14ac:dyDescent="0.35">
      <c r="A81" s="11"/>
    </row>
    <row r="82" spans="1:10" hidden="1" x14ac:dyDescent="0.35">
      <c r="A82" s="486" t="s">
        <v>83</v>
      </c>
      <c r="B82" s="487"/>
      <c r="C82" s="487"/>
      <c r="D82" s="487"/>
      <c r="E82" s="487"/>
      <c r="F82" s="487"/>
      <c r="G82" s="487"/>
      <c r="H82" s="487"/>
      <c r="I82" s="487"/>
      <c r="J82" s="487"/>
    </row>
    <row r="83" spans="1:10" hidden="1" x14ac:dyDescent="0.35">
      <c r="A83" s="13"/>
    </row>
    <row r="84" spans="1:10" hidden="1" x14ac:dyDescent="0.35">
      <c r="A84" s="11"/>
    </row>
    <row r="85" spans="1:10" hidden="1" x14ac:dyDescent="0.35">
      <c r="A85" s="13" t="s">
        <v>78</v>
      </c>
    </row>
    <row r="86" spans="1:10" hidden="1" x14ac:dyDescent="0.35">
      <c r="A86" s="13" t="s">
        <v>79</v>
      </c>
    </row>
    <row r="87" spans="1:10" hidden="1" x14ac:dyDescent="0.35">
      <c r="A87" s="11"/>
    </row>
    <row r="88" spans="1:10" ht="75" hidden="1" x14ac:dyDescent="0.35">
      <c r="A88" s="10" t="s">
        <v>28</v>
      </c>
      <c r="B88" s="10" t="s">
        <v>44</v>
      </c>
      <c r="C88" s="10" t="s">
        <v>84</v>
      </c>
      <c r="D88" s="10" t="s">
        <v>85</v>
      </c>
      <c r="E88" s="10" t="s">
        <v>86</v>
      </c>
    </row>
    <row r="89" spans="1:10" hidden="1" x14ac:dyDescent="0.35">
      <c r="A89" s="10">
        <v>1</v>
      </c>
      <c r="B89" s="10">
        <v>2</v>
      </c>
      <c r="C89" s="10">
        <v>3</v>
      </c>
      <c r="D89" s="10">
        <v>4</v>
      </c>
      <c r="E89" s="10">
        <v>5</v>
      </c>
    </row>
    <row r="90" spans="1:10" hidden="1" x14ac:dyDescent="0.35">
      <c r="A90" s="8"/>
      <c r="B90" s="8"/>
      <c r="C90" s="8"/>
      <c r="D90" s="8"/>
      <c r="E90" s="8"/>
    </row>
    <row r="91" spans="1:10" hidden="1" x14ac:dyDescent="0.35">
      <c r="A91" s="8"/>
      <c r="B91" s="8"/>
      <c r="C91" s="8"/>
      <c r="D91" s="8"/>
      <c r="E91" s="8"/>
    </row>
    <row r="92" spans="1:10" hidden="1" x14ac:dyDescent="0.35">
      <c r="A92" s="8"/>
      <c r="B92" s="19" t="s">
        <v>42</v>
      </c>
      <c r="C92" s="8"/>
      <c r="D92" s="10" t="s">
        <v>15</v>
      </c>
      <c r="E92" s="8"/>
    </row>
    <row r="93" spans="1:10" hidden="1" x14ac:dyDescent="0.35">
      <c r="A93" s="11"/>
    </row>
    <row r="94" spans="1:10" hidden="1" x14ac:dyDescent="0.35">
      <c r="A94" s="496" t="s">
        <v>87</v>
      </c>
      <c r="B94" s="497"/>
      <c r="C94" s="497"/>
      <c r="D94" s="497"/>
      <c r="E94" s="497"/>
      <c r="F94" s="497"/>
      <c r="G94" s="497"/>
      <c r="H94" s="497"/>
      <c r="I94" s="497"/>
      <c r="J94" s="497"/>
    </row>
    <row r="95" spans="1:10" hidden="1" x14ac:dyDescent="0.35">
      <c r="A95" s="13"/>
    </row>
    <row r="96" spans="1:10" hidden="1" x14ac:dyDescent="0.35">
      <c r="A96" s="11"/>
    </row>
    <row r="97" spans="1:10" hidden="1" x14ac:dyDescent="0.35">
      <c r="A97" s="22" t="s">
        <v>78</v>
      </c>
    </row>
    <row r="98" spans="1:10" hidden="1" x14ac:dyDescent="0.35">
      <c r="A98" s="13" t="s">
        <v>79</v>
      </c>
    </row>
    <row r="99" spans="1:10" hidden="1" x14ac:dyDescent="0.35">
      <c r="A99" s="11"/>
    </row>
    <row r="100" spans="1:10" ht="37.5" hidden="1" x14ac:dyDescent="0.35">
      <c r="A100" s="10" t="s">
        <v>28</v>
      </c>
      <c r="B100" s="10" t="s">
        <v>3</v>
      </c>
      <c r="C100" s="10" t="s">
        <v>80</v>
      </c>
      <c r="D100" s="10" t="s">
        <v>81</v>
      </c>
      <c r="E100" s="10" t="s">
        <v>82</v>
      </c>
    </row>
    <row r="101" spans="1:10" hidden="1" x14ac:dyDescent="0.35">
      <c r="A101" s="10">
        <v>1</v>
      </c>
      <c r="B101" s="10">
        <v>2</v>
      </c>
      <c r="C101" s="10">
        <v>3</v>
      </c>
      <c r="D101" s="10">
        <v>4</v>
      </c>
      <c r="E101" s="10">
        <v>5</v>
      </c>
    </row>
    <row r="102" spans="1:10" hidden="1" x14ac:dyDescent="0.35">
      <c r="A102" s="8"/>
      <c r="B102" s="8"/>
      <c r="C102" s="8"/>
      <c r="D102" s="8"/>
      <c r="E102" s="8"/>
    </row>
    <row r="103" spans="1:10" hidden="1" x14ac:dyDescent="0.35">
      <c r="A103" s="8"/>
      <c r="B103" s="8"/>
      <c r="C103" s="8"/>
      <c r="D103" s="8"/>
      <c r="E103" s="8"/>
    </row>
    <row r="104" spans="1:10" hidden="1" x14ac:dyDescent="0.35">
      <c r="A104" s="8"/>
      <c r="B104" s="19" t="s">
        <v>42</v>
      </c>
      <c r="C104" s="10" t="s">
        <v>15</v>
      </c>
      <c r="D104" s="10" t="s">
        <v>15</v>
      </c>
      <c r="E104" s="8"/>
    </row>
    <row r="105" spans="1:10" hidden="1" x14ac:dyDescent="0.35">
      <c r="A105" s="11"/>
    </row>
    <row r="106" spans="1:10" hidden="1" x14ac:dyDescent="0.35">
      <c r="A106" s="486" t="s">
        <v>88</v>
      </c>
      <c r="B106" s="487"/>
      <c r="C106" s="487"/>
      <c r="D106" s="487"/>
      <c r="E106" s="487"/>
      <c r="F106" s="487"/>
      <c r="G106" s="487"/>
      <c r="H106" s="487"/>
      <c r="I106" s="487"/>
      <c r="J106" s="487"/>
    </row>
    <row r="107" spans="1:10" hidden="1" x14ac:dyDescent="0.35">
      <c r="A107" s="13"/>
    </row>
    <row r="108" spans="1:10" hidden="1" x14ac:dyDescent="0.35">
      <c r="A108" s="11"/>
    </row>
    <row r="109" spans="1:10" hidden="1" x14ac:dyDescent="0.35">
      <c r="A109" s="13" t="s">
        <v>78</v>
      </c>
    </row>
    <row r="110" spans="1:10" hidden="1" x14ac:dyDescent="0.35">
      <c r="A110" s="13" t="s">
        <v>79</v>
      </c>
    </row>
    <row r="111" spans="1:10" hidden="1" x14ac:dyDescent="0.35">
      <c r="A111" s="11"/>
    </row>
    <row r="112" spans="1:10" ht="37.5" hidden="1" x14ac:dyDescent="0.35">
      <c r="A112" s="10" t="s">
        <v>28</v>
      </c>
      <c r="B112" s="10" t="s">
        <v>3</v>
      </c>
      <c r="C112" s="10" t="s">
        <v>80</v>
      </c>
      <c r="D112" s="10" t="s">
        <v>81</v>
      </c>
      <c r="E112" s="10" t="s">
        <v>82</v>
      </c>
    </row>
    <row r="113" spans="1:10" hidden="1" x14ac:dyDescent="0.35">
      <c r="A113" s="10">
        <v>1</v>
      </c>
      <c r="B113" s="10">
        <v>2</v>
      </c>
      <c r="C113" s="10">
        <v>3</v>
      </c>
      <c r="D113" s="10">
        <v>4</v>
      </c>
      <c r="E113" s="10">
        <v>5</v>
      </c>
    </row>
    <row r="114" spans="1:10" hidden="1" x14ac:dyDescent="0.35">
      <c r="A114" s="8"/>
      <c r="B114" s="8"/>
      <c r="C114" s="8"/>
      <c r="D114" s="8"/>
      <c r="E114" s="8"/>
    </row>
    <row r="115" spans="1:10" hidden="1" x14ac:dyDescent="0.35">
      <c r="A115" s="8"/>
      <c r="B115" s="8"/>
      <c r="C115" s="8"/>
      <c r="D115" s="8"/>
      <c r="E115" s="8"/>
    </row>
    <row r="116" spans="1:10" hidden="1" x14ac:dyDescent="0.35">
      <c r="A116" s="8"/>
      <c r="B116" s="19" t="s">
        <v>42</v>
      </c>
      <c r="C116" s="10" t="s">
        <v>15</v>
      </c>
      <c r="D116" s="10" t="s">
        <v>15</v>
      </c>
      <c r="E116" s="8"/>
    </row>
    <row r="117" spans="1:10" x14ac:dyDescent="0.35">
      <c r="A117" s="11"/>
    </row>
    <row r="118" spans="1:10" x14ac:dyDescent="0.35">
      <c r="A118" s="496" t="s">
        <v>89</v>
      </c>
      <c r="B118" s="497"/>
      <c r="C118" s="497"/>
      <c r="D118" s="497"/>
      <c r="E118" s="497"/>
      <c r="F118" s="497"/>
      <c r="G118" s="497"/>
      <c r="H118" s="497"/>
      <c r="I118" s="497"/>
      <c r="J118" s="497"/>
    </row>
    <row r="119" spans="1:10" x14ac:dyDescent="0.35">
      <c r="A119" s="13"/>
    </row>
    <row r="120" spans="1:10" x14ac:dyDescent="0.35">
      <c r="A120" s="13" t="s">
        <v>122</v>
      </c>
    </row>
    <row r="121" spans="1:10" x14ac:dyDescent="0.35">
      <c r="A121" s="13" t="s">
        <v>26</v>
      </c>
    </row>
    <row r="122" spans="1:10" x14ac:dyDescent="0.35">
      <c r="A122" s="11"/>
    </row>
    <row r="123" spans="1:10" hidden="1" x14ac:dyDescent="0.35">
      <c r="A123" s="483" t="s">
        <v>90</v>
      </c>
      <c r="B123" s="482"/>
      <c r="C123" s="482"/>
      <c r="D123" s="482"/>
      <c r="E123" s="482"/>
      <c r="F123" s="482"/>
      <c r="G123" s="482"/>
      <c r="H123" s="482"/>
      <c r="I123" s="482"/>
      <c r="J123" s="482"/>
    </row>
    <row r="124" spans="1:10" hidden="1" x14ac:dyDescent="0.35">
      <c r="A124" s="11"/>
    </row>
    <row r="125" spans="1:10" ht="37.5" hidden="1" x14ac:dyDescent="0.35">
      <c r="A125" s="10" t="s">
        <v>28</v>
      </c>
      <c r="B125" s="10" t="s">
        <v>44</v>
      </c>
      <c r="C125" s="10" t="s">
        <v>91</v>
      </c>
      <c r="D125" s="10" t="s">
        <v>92</v>
      </c>
      <c r="E125" s="10" t="s">
        <v>93</v>
      </c>
      <c r="F125" s="10" t="s">
        <v>48</v>
      </c>
    </row>
    <row r="126" spans="1:10" hidden="1" x14ac:dyDescent="0.35">
      <c r="A126" s="10">
        <v>1</v>
      </c>
      <c r="B126" s="10">
        <v>2</v>
      </c>
      <c r="C126" s="10">
        <v>3</v>
      </c>
      <c r="D126" s="10">
        <v>4</v>
      </c>
      <c r="E126" s="10">
        <v>5</v>
      </c>
      <c r="F126" s="10">
        <v>6</v>
      </c>
    </row>
    <row r="127" spans="1:10" hidden="1" x14ac:dyDescent="0.35">
      <c r="A127" s="8"/>
      <c r="B127" s="8"/>
      <c r="C127" s="8"/>
      <c r="D127" s="8"/>
      <c r="E127" s="8"/>
      <c r="F127" s="8"/>
    </row>
    <row r="128" spans="1:10" hidden="1" x14ac:dyDescent="0.35">
      <c r="A128" s="8"/>
      <c r="B128" s="8"/>
      <c r="C128" s="8"/>
      <c r="D128" s="8"/>
      <c r="E128" s="8"/>
      <c r="F128" s="8"/>
    </row>
    <row r="129" spans="1:10" hidden="1" x14ac:dyDescent="0.35">
      <c r="A129" s="8"/>
      <c r="B129" s="19" t="s">
        <v>42</v>
      </c>
      <c r="C129" s="10" t="s">
        <v>15</v>
      </c>
      <c r="D129" s="10" t="s">
        <v>15</v>
      </c>
      <c r="E129" s="10" t="s">
        <v>15</v>
      </c>
      <c r="F129" s="8"/>
    </row>
    <row r="130" spans="1:10" hidden="1" x14ac:dyDescent="0.35">
      <c r="A130" s="11"/>
    </row>
    <row r="131" spans="1:10" hidden="1" x14ac:dyDescent="0.35">
      <c r="A131" s="483" t="s">
        <v>94</v>
      </c>
      <c r="B131" s="482"/>
      <c r="C131" s="482"/>
      <c r="D131" s="482"/>
      <c r="E131" s="482"/>
      <c r="F131" s="482"/>
      <c r="G131" s="482"/>
      <c r="H131" s="482"/>
      <c r="I131" s="482"/>
      <c r="J131" s="482"/>
    </row>
    <row r="132" spans="1:10" hidden="1" x14ac:dyDescent="0.35">
      <c r="A132" s="11"/>
    </row>
    <row r="133" spans="1:10" ht="37.5" hidden="1" x14ac:dyDescent="0.35">
      <c r="A133" s="10" t="s">
        <v>28</v>
      </c>
      <c r="B133" s="10" t="s">
        <v>44</v>
      </c>
      <c r="C133" s="10" t="s">
        <v>95</v>
      </c>
      <c r="D133" s="10" t="s">
        <v>96</v>
      </c>
      <c r="E133" s="10" t="s">
        <v>97</v>
      </c>
    </row>
    <row r="134" spans="1:10" hidden="1" x14ac:dyDescent="0.35">
      <c r="A134" s="10">
        <v>1</v>
      </c>
      <c r="B134" s="10">
        <v>2</v>
      </c>
      <c r="C134" s="10">
        <v>3</v>
      </c>
      <c r="D134" s="10">
        <v>4</v>
      </c>
      <c r="E134" s="10">
        <v>5</v>
      </c>
    </row>
    <row r="135" spans="1:10" hidden="1" x14ac:dyDescent="0.35">
      <c r="A135" s="8"/>
      <c r="B135" s="8"/>
      <c r="C135" s="8"/>
      <c r="D135" s="8"/>
      <c r="E135" s="8"/>
    </row>
    <row r="136" spans="1:10" hidden="1" x14ac:dyDescent="0.35">
      <c r="A136" s="8"/>
      <c r="B136" s="8"/>
      <c r="C136" s="8"/>
      <c r="D136" s="8"/>
      <c r="E136" s="8"/>
    </row>
    <row r="137" spans="1:10" hidden="1" x14ac:dyDescent="0.35">
      <c r="A137" s="8"/>
      <c r="B137" s="19" t="s">
        <v>42</v>
      </c>
      <c r="C137" s="8"/>
      <c r="D137" s="8"/>
      <c r="E137" s="8"/>
    </row>
    <row r="138" spans="1:10" hidden="1" x14ac:dyDescent="0.35">
      <c r="A138" s="11"/>
    </row>
    <row r="139" spans="1:10" hidden="1" x14ac:dyDescent="0.35">
      <c r="A139" s="483" t="s">
        <v>98</v>
      </c>
      <c r="B139" s="482"/>
      <c r="C139" s="482"/>
      <c r="D139" s="482"/>
      <c r="E139" s="482"/>
      <c r="F139" s="482"/>
      <c r="G139" s="482"/>
      <c r="H139" s="482"/>
      <c r="I139" s="482"/>
      <c r="J139" s="482"/>
    </row>
    <row r="140" spans="1:10" hidden="1" x14ac:dyDescent="0.35">
      <c r="A140" s="13"/>
    </row>
    <row r="141" spans="1:10" ht="37.5" hidden="1" x14ac:dyDescent="0.35">
      <c r="A141" s="10" t="s">
        <v>28</v>
      </c>
      <c r="B141" s="10" t="s">
        <v>3</v>
      </c>
      <c r="C141" s="10" t="s">
        <v>99</v>
      </c>
      <c r="D141" s="10" t="s">
        <v>100</v>
      </c>
      <c r="E141" s="10" t="s">
        <v>101</v>
      </c>
      <c r="F141" s="10" t="s">
        <v>48</v>
      </c>
    </row>
    <row r="142" spans="1:10" hidden="1" x14ac:dyDescent="0.35">
      <c r="A142" s="10">
        <v>1</v>
      </c>
      <c r="B142" s="10">
        <v>2</v>
      </c>
      <c r="C142" s="10">
        <v>3</v>
      </c>
      <c r="D142" s="10">
        <v>4</v>
      </c>
      <c r="E142" s="10">
        <v>5</v>
      </c>
      <c r="F142" s="10">
        <v>6</v>
      </c>
    </row>
    <row r="143" spans="1:10" hidden="1" x14ac:dyDescent="0.35">
      <c r="A143" s="8"/>
      <c r="B143" s="8"/>
      <c r="C143" s="8"/>
      <c r="D143" s="8"/>
      <c r="E143" s="8"/>
      <c r="F143" s="8"/>
    </row>
    <row r="144" spans="1:10" hidden="1" x14ac:dyDescent="0.35">
      <c r="A144" s="8"/>
      <c r="B144" s="8"/>
      <c r="C144" s="8"/>
      <c r="D144" s="8"/>
      <c r="E144" s="8"/>
      <c r="F144" s="8"/>
    </row>
    <row r="145" spans="1:10" hidden="1" x14ac:dyDescent="0.35">
      <c r="A145" s="8"/>
      <c r="B145" s="19" t="s">
        <v>42</v>
      </c>
      <c r="C145" s="10" t="s">
        <v>15</v>
      </c>
      <c r="D145" s="10" t="s">
        <v>15</v>
      </c>
      <c r="E145" s="10" t="s">
        <v>15</v>
      </c>
      <c r="F145" s="8"/>
    </row>
    <row r="146" spans="1:10" hidden="1" x14ac:dyDescent="0.35">
      <c r="A146" s="11"/>
    </row>
    <row r="147" spans="1:10" hidden="1" x14ac:dyDescent="0.35">
      <c r="A147" s="483" t="s">
        <v>102</v>
      </c>
      <c r="B147" s="482"/>
      <c r="C147" s="482"/>
      <c r="D147" s="482"/>
      <c r="E147" s="482"/>
      <c r="F147" s="482"/>
      <c r="G147" s="482"/>
      <c r="H147" s="482"/>
      <c r="I147" s="482"/>
      <c r="J147" s="482"/>
    </row>
    <row r="148" spans="1:10" hidden="1" x14ac:dyDescent="0.35">
      <c r="A148" s="11"/>
    </row>
    <row r="149" spans="1:10" ht="37.5" hidden="1" x14ac:dyDescent="0.35">
      <c r="A149" s="10" t="s">
        <v>28</v>
      </c>
      <c r="B149" s="10" t="s">
        <v>3</v>
      </c>
      <c r="C149" s="10" t="s">
        <v>103</v>
      </c>
      <c r="D149" s="10" t="s">
        <v>104</v>
      </c>
      <c r="E149" s="10" t="s">
        <v>105</v>
      </c>
    </row>
    <row r="150" spans="1:10" hidden="1" x14ac:dyDescent="0.35">
      <c r="A150" s="10">
        <v>1</v>
      </c>
      <c r="B150" s="10">
        <v>2</v>
      </c>
      <c r="C150" s="10">
        <v>3</v>
      </c>
      <c r="D150" s="10">
        <v>4</v>
      </c>
      <c r="E150" s="10">
        <v>5</v>
      </c>
    </row>
    <row r="151" spans="1:10" hidden="1" x14ac:dyDescent="0.35">
      <c r="A151" s="8"/>
      <c r="B151" s="8"/>
      <c r="C151" s="8"/>
      <c r="D151" s="8"/>
      <c r="E151" s="8"/>
    </row>
    <row r="152" spans="1:10" hidden="1" x14ac:dyDescent="0.35">
      <c r="A152" s="8"/>
      <c r="B152" s="8"/>
      <c r="C152" s="8"/>
      <c r="D152" s="8"/>
      <c r="E152" s="8"/>
    </row>
    <row r="153" spans="1:10" hidden="1" x14ac:dyDescent="0.35">
      <c r="A153" s="8"/>
      <c r="B153" s="19" t="s">
        <v>42</v>
      </c>
      <c r="C153" s="10" t="s">
        <v>15</v>
      </c>
      <c r="D153" s="10" t="s">
        <v>15</v>
      </c>
      <c r="E153" s="10" t="s">
        <v>15</v>
      </c>
    </row>
    <row r="154" spans="1:10" hidden="1" x14ac:dyDescent="0.35">
      <c r="A154" s="11"/>
    </row>
    <row r="155" spans="1:10" hidden="1" x14ac:dyDescent="0.35">
      <c r="A155" s="483" t="s">
        <v>106</v>
      </c>
      <c r="B155" s="484"/>
      <c r="C155" s="484"/>
      <c r="D155" s="484"/>
      <c r="E155" s="484"/>
      <c r="F155" s="484"/>
      <c r="G155" s="484"/>
      <c r="H155" s="484"/>
      <c r="I155" s="484"/>
      <c r="J155" s="484"/>
    </row>
    <row r="156" spans="1:10" hidden="1" x14ac:dyDescent="0.35">
      <c r="A156" s="13"/>
    </row>
    <row r="157" spans="1:10" ht="37.5" hidden="1" x14ac:dyDescent="0.35">
      <c r="A157" s="10" t="s">
        <v>28</v>
      </c>
      <c r="B157" s="10" t="s">
        <v>44</v>
      </c>
      <c r="C157" s="10" t="s">
        <v>107</v>
      </c>
      <c r="D157" s="10" t="s">
        <v>108</v>
      </c>
      <c r="E157" s="10" t="s">
        <v>109</v>
      </c>
    </row>
    <row r="158" spans="1:10" hidden="1" x14ac:dyDescent="0.35">
      <c r="A158" s="10">
        <v>1</v>
      </c>
      <c r="B158" s="10">
        <v>2</v>
      </c>
      <c r="C158" s="10">
        <v>3</v>
      </c>
      <c r="D158" s="10">
        <v>4</v>
      </c>
      <c r="E158" s="10">
        <v>5</v>
      </c>
    </row>
    <row r="159" spans="1:10" hidden="1" x14ac:dyDescent="0.35">
      <c r="A159" s="8"/>
      <c r="B159" s="8"/>
      <c r="C159" s="8"/>
      <c r="D159" s="8"/>
      <c r="E159" s="8"/>
    </row>
    <row r="160" spans="1:10" hidden="1" x14ac:dyDescent="0.35">
      <c r="A160" s="8"/>
      <c r="B160" s="8"/>
      <c r="C160" s="8"/>
      <c r="D160" s="8"/>
      <c r="E160" s="8"/>
    </row>
    <row r="161" spans="1:10" hidden="1" x14ac:dyDescent="0.35">
      <c r="A161" s="8"/>
      <c r="B161" s="19" t="s">
        <v>42</v>
      </c>
      <c r="C161" s="10" t="s">
        <v>15</v>
      </c>
      <c r="D161" s="10" t="s">
        <v>15</v>
      </c>
      <c r="E161" s="8"/>
    </row>
    <row r="162" spans="1:10" hidden="1" x14ac:dyDescent="0.35">
      <c r="A162" s="11"/>
    </row>
    <row r="163" spans="1:10" hidden="1" x14ac:dyDescent="0.35">
      <c r="A163" s="489" t="s">
        <v>110</v>
      </c>
      <c r="B163" s="490"/>
      <c r="C163" s="490"/>
      <c r="D163" s="490"/>
      <c r="E163" s="490"/>
      <c r="F163" s="490"/>
      <c r="G163" s="490"/>
      <c r="H163" s="490"/>
      <c r="I163" s="490"/>
      <c r="J163" s="490"/>
    </row>
    <row r="164" spans="1:10" hidden="1" x14ac:dyDescent="0.35">
      <c r="A164" s="13"/>
    </row>
    <row r="165" spans="1:10" ht="25" hidden="1" x14ac:dyDescent="0.35">
      <c r="A165" s="10" t="s">
        <v>28</v>
      </c>
      <c r="B165" s="10" t="s">
        <v>44</v>
      </c>
      <c r="C165" s="10" t="s">
        <v>111</v>
      </c>
      <c r="D165" s="10" t="s">
        <v>112</v>
      </c>
    </row>
    <row r="166" spans="1:10" hidden="1" x14ac:dyDescent="0.35">
      <c r="A166" s="10">
        <v>1</v>
      </c>
      <c r="B166" s="10">
        <v>2</v>
      </c>
      <c r="C166" s="10">
        <v>3</v>
      </c>
      <c r="D166" s="10">
        <v>4</v>
      </c>
    </row>
    <row r="167" spans="1:10" hidden="1" x14ac:dyDescent="0.35">
      <c r="A167" s="8"/>
      <c r="B167" s="8"/>
      <c r="C167" s="8"/>
      <c r="D167" s="8"/>
    </row>
    <row r="168" spans="1:10" hidden="1" x14ac:dyDescent="0.35">
      <c r="A168" s="8"/>
      <c r="B168" s="8"/>
      <c r="C168" s="8"/>
      <c r="D168" s="8"/>
    </row>
    <row r="169" spans="1:10" hidden="1" x14ac:dyDescent="0.35">
      <c r="A169" s="8"/>
      <c r="B169" s="19" t="s">
        <v>42</v>
      </c>
      <c r="C169" s="10" t="s">
        <v>15</v>
      </c>
      <c r="D169" s="8"/>
    </row>
    <row r="170" spans="1:10" x14ac:dyDescent="0.35">
      <c r="A170" s="11"/>
    </row>
    <row r="171" spans="1:10" x14ac:dyDescent="0.35">
      <c r="A171" s="489" t="s">
        <v>113</v>
      </c>
      <c r="B171" s="490"/>
      <c r="C171" s="490"/>
      <c r="D171" s="490"/>
      <c r="E171" s="490"/>
      <c r="F171" s="490"/>
      <c r="G171" s="490"/>
      <c r="H171" s="490"/>
      <c r="I171" s="490"/>
      <c r="J171" s="490"/>
    </row>
    <row r="172" spans="1:10" x14ac:dyDescent="0.35">
      <c r="A172" s="13"/>
    </row>
    <row r="173" spans="1:10" ht="37.5" x14ac:dyDescent="0.35">
      <c r="A173" s="10" t="s">
        <v>28</v>
      </c>
      <c r="B173" s="10" t="s">
        <v>44</v>
      </c>
      <c r="C173" s="10" t="s">
        <v>103</v>
      </c>
      <c r="D173" s="10" t="s">
        <v>114</v>
      </c>
      <c r="E173" s="10" t="s">
        <v>115</v>
      </c>
    </row>
    <row r="174" spans="1:10" x14ac:dyDescent="0.35">
      <c r="A174" s="8"/>
      <c r="B174" s="7">
        <v>1</v>
      </c>
      <c r="C174" s="7">
        <v>2</v>
      </c>
      <c r="D174" s="7">
        <v>3</v>
      </c>
      <c r="E174" s="7">
        <v>4</v>
      </c>
    </row>
    <row r="175" spans="1:10" x14ac:dyDescent="0.35">
      <c r="A175" s="61">
        <v>1</v>
      </c>
      <c r="B175" s="6" t="s">
        <v>117</v>
      </c>
      <c r="C175" s="5"/>
      <c r="D175" s="38"/>
      <c r="E175" s="38">
        <f>C175*D175</f>
        <v>0</v>
      </c>
    </row>
    <row r="176" spans="1:10" x14ac:dyDescent="0.35">
      <c r="A176" s="8"/>
      <c r="B176" s="6"/>
      <c r="C176" s="6"/>
      <c r="D176" s="6"/>
      <c r="E176" s="38"/>
    </row>
    <row r="177" spans="1:5" x14ac:dyDescent="0.35">
      <c r="A177" s="8"/>
      <c r="B177" s="19" t="s">
        <v>42</v>
      </c>
      <c r="C177" s="8"/>
      <c r="D177" s="10" t="s">
        <v>15</v>
      </c>
      <c r="E177" s="44">
        <f>SUM(E175:E176)</f>
        <v>0</v>
      </c>
    </row>
  </sheetData>
  <mergeCells count="34">
    <mergeCell ref="A147:J147"/>
    <mergeCell ref="A155:J155"/>
    <mergeCell ref="A163:J163"/>
    <mergeCell ref="A171:J171"/>
    <mergeCell ref="A94:J94"/>
    <mergeCell ref="A106:J106"/>
    <mergeCell ref="A118:J118"/>
    <mergeCell ref="A123:J123"/>
    <mergeCell ref="A131:J131"/>
    <mergeCell ref="A139:J139"/>
    <mergeCell ref="A82:J82"/>
    <mergeCell ref="E24:G24"/>
    <mergeCell ref="A30:B30"/>
    <mergeCell ref="A32:J32"/>
    <mergeCell ref="A40:J40"/>
    <mergeCell ref="A49:J49"/>
    <mergeCell ref="A54:A55"/>
    <mergeCell ref="C54:C55"/>
    <mergeCell ref="D54:D55"/>
    <mergeCell ref="A59:A60"/>
    <mergeCell ref="C59:C60"/>
    <mergeCell ref="D59:D60"/>
    <mergeCell ref="A69:J69"/>
    <mergeCell ref="A71:J71"/>
    <mergeCell ref="A6:I6"/>
    <mergeCell ref="A21:J21"/>
    <mergeCell ref="A23:A25"/>
    <mergeCell ref="B23:B25"/>
    <mergeCell ref="C23:C25"/>
    <mergeCell ref="D23:G23"/>
    <mergeCell ref="H23:H25"/>
    <mergeCell ref="I23:I25"/>
    <mergeCell ref="J23:J25"/>
    <mergeCell ref="D24:D25"/>
  </mergeCells>
  <hyperlinks>
    <hyperlink ref="A7" r:id="rId1" display="consultantplus://offline/ref=0F40E7BB26451C12492B4EE999FF440CA68FF2B663E7B1FF39F1609F36278DFFAC49D49C8BAE0C53EB5F3AiAzCI"/>
    <hyperlink ref="B63" location="Par1140" display="Par1140"/>
    <hyperlink ref="B64" location="Par1140" display="Par1140"/>
    <hyperlink ref="A69" r:id="rId2" display="consultantplus://offline/ref=0F40E7BB26451C12492B50E48F931904A283AEBF65E4E6A064F737C0i6z6I"/>
  </hyperlinks>
  <pageMargins left="0.70866141732283472" right="0" top="0" bottom="0" header="0.31496062992125984" footer="0.31496062992125984"/>
  <pageSetup paperSize="9" scale="85"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2"/>
  <sheetViews>
    <sheetView topLeftCell="A218" workbookViewId="0">
      <selection activeCell="G232" sqref="G232"/>
    </sheetView>
  </sheetViews>
  <sheetFormatPr defaultRowHeight="14.5" x14ac:dyDescent="0.35"/>
  <cols>
    <col min="1" max="1" width="6.26953125" customWidth="1"/>
    <col min="2" max="2" width="25.1796875" customWidth="1"/>
    <col min="3" max="3" width="16" customWidth="1"/>
    <col min="4" max="4" width="11.453125" customWidth="1"/>
    <col min="5" max="5" width="15" customWidth="1"/>
    <col min="6" max="6" width="12.26953125" customWidth="1"/>
    <col min="7" max="7" width="12.81640625" customWidth="1"/>
    <col min="8" max="8" width="13.7265625" customWidth="1"/>
    <col min="9" max="9" width="9.81640625" customWidth="1"/>
    <col min="10" max="10" width="16.54296875" customWidth="1"/>
  </cols>
  <sheetData>
    <row r="1" spans="1:9" x14ac:dyDescent="0.35">
      <c r="I1" s="1" t="s">
        <v>16</v>
      </c>
    </row>
    <row r="2" spans="1:9" x14ac:dyDescent="0.35">
      <c r="I2" s="1" t="s">
        <v>12</v>
      </c>
    </row>
    <row r="3" spans="1:9" x14ac:dyDescent="0.35">
      <c r="I3" s="1" t="s">
        <v>17</v>
      </c>
    </row>
    <row r="4" spans="1:9" x14ac:dyDescent="0.35">
      <c r="I4" s="1" t="s">
        <v>13</v>
      </c>
    </row>
    <row r="5" spans="1:9" x14ac:dyDescent="0.35">
      <c r="A5" s="2"/>
    </row>
    <row r="6" spans="1:9" x14ac:dyDescent="0.35">
      <c r="A6" s="481" t="s">
        <v>18</v>
      </c>
      <c r="B6" s="482"/>
      <c r="C6" s="482"/>
      <c r="D6" s="482"/>
      <c r="E6" s="482"/>
      <c r="F6" s="482"/>
      <c r="G6" s="482"/>
      <c r="H6" s="482"/>
      <c r="I6" s="482"/>
    </row>
    <row r="7" spans="1:9" x14ac:dyDescent="0.35">
      <c r="A7" s="12" t="s">
        <v>19</v>
      </c>
    </row>
    <row r="8" spans="1:9" x14ac:dyDescent="0.35">
      <c r="A8" s="13" t="s">
        <v>20</v>
      </c>
    </row>
    <row r="9" spans="1:9" x14ac:dyDescent="0.35">
      <c r="A9" s="11"/>
    </row>
    <row r="10" spans="1:9" x14ac:dyDescent="0.35">
      <c r="A10" s="13"/>
      <c r="E10" s="13"/>
    </row>
    <row r="11" spans="1:9" x14ac:dyDescent="0.35">
      <c r="A11" s="11"/>
    </row>
    <row r="12" spans="1:9" x14ac:dyDescent="0.35">
      <c r="A12" s="13"/>
      <c r="D12" s="2" t="s">
        <v>21</v>
      </c>
      <c r="E12" s="14"/>
      <c r="F12" s="14"/>
    </row>
    <row r="13" spans="1:9" x14ac:dyDescent="0.35">
      <c r="A13" s="13"/>
      <c r="D13" s="2" t="s">
        <v>22</v>
      </c>
      <c r="E13" s="14"/>
      <c r="F13" s="14"/>
    </row>
    <row r="14" spans="1:9" x14ac:dyDescent="0.35">
      <c r="A14" s="13"/>
      <c r="D14" s="2" t="s">
        <v>23</v>
      </c>
      <c r="E14" s="14"/>
      <c r="F14" s="14"/>
    </row>
    <row r="15" spans="1:9" x14ac:dyDescent="0.35">
      <c r="A15" s="11"/>
    </row>
    <row r="16" spans="1:9" x14ac:dyDescent="0.35">
      <c r="A16" s="15" t="s">
        <v>24</v>
      </c>
    </row>
    <row r="17" spans="1:10" x14ac:dyDescent="0.35">
      <c r="A17" s="11"/>
    </row>
    <row r="18" spans="1:10" x14ac:dyDescent="0.35">
      <c r="A18" s="13" t="s">
        <v>122</v>
      </c>
    </row>
    <row r="19" spans="1:10" x14ac:dyDescent="0.35">
      <c r="A19" s="13" t="s">
        <v>123</v>
      </c>
    </row>
    <row r="20" spans="1:10" x14ac:dyDescent="0.35">
      <c r="A20" s="11"/>
    </row>
    <row r="21" spans="1:10" x14ac:dyDescent="0.35">
      <c r="A21" s="483" t="s">
        <v>27</v>
      </c>
      <c r="B21" s="484"/>
      <c r="C21" s="484"/>
      <c r="D21" s="484"/>
      <c r="E21" s="484"/>
      <c r="F21" s="484"/>
      <c r="G21" s="484"/>
      <c r="H21" s="484"/>
      <c r="I21" s="484"/>
      <c r="J21" s="484"/>
    </row>
    <row r="22" spans="1:10" x14ac:dyDescent="0.35">
      <c r="A22" s="11"/>
    </row>
    <row r="23" spans="1:10" ht="25.5" customHeight="1" x14ac:dyDescent="0.35">
      <c r="A23" s="485" t="s">
        <v>28</v>
      </c>
      <c r="B23" s="498" t="s">
        <v>132</v>
      </c>
      <c r="C23" s="498" t="s">
        <v>133</v>
      </c>
      <c r="D23" s="498" t="s">
        <v>14</v>
      </c>
    </row>
    <row r="24" spans="1:10" x14ac:dyDescent="0.35">
      <c r="A24" s="485"/>
      <c r="B24" s="499"/>
      <c r="C24" s="499"/>
      <c r="D24" s="499"/>
    </row>
    <row r="25" spans="1:10" ht="57" customHeight="1" x14ac:dyDescent="0.35">
      <c r="A25" s="485"/>
      <c r="B25" s="500"/>
      <c r="C25" s="500"/>
      <c r="D25" s="500"/>
    </row>
    <row r="26" spans="1:10" x14ac:dyDescent="0.35">
      <c r="A26" s="7">
        <v>1</v>
      </c>
      <c r="B26" s="7">
        <v>2</v>
      </c>
      <c r="C26" s="7">
        <v>3</v>
      </c>
      <c r="D26" s="7">
        <v>4</v>
      </c>
    </row>
    <row r="27" spans="1:10" x14ac:dyDescent="0.35">
      <c r="A27" s="5">
        <v>1</v>
      </c>
      <c r="B27" s="5">
        <v>10</v>
      </c>
      <c r="C27" s="38">
        <f>14400.92/10</f>
        <v>1440.0920000000001</v>
      </c>
      <c r="D27" s="38">
        <f>B27*C27</f>
        <v>14400.920000000002</v>
      </c>
    </row>
    <row r="28" spans="1:10" x14ac:dyDescent="0.35">
      <c r="A28" s="5">
        <v>2</v>
      </c>
      <c r="B28" s="5"/>
      <c r="C28" s="38"/>
      <c r="D28" s="38"/>
    </row>
    <row r="29" spans="1:10" x14ac:dyDescent="0.35">
      <c r="A29" s="6"/>
      <c r="B29" s="5" t="s">
        <v>131</v>
      </c>
      <c r="C29" s="6"/>
      <c r="D29" s="38">
        <f>SUM(D27:D28)</f>
        <v>14400.920000000002</v>
      </c>
      <c r="E29" s="45"/>
    </row>
    <row r="31" spans="1:10" x14ac:dyDescent="0.35">
      <c r="A31" s="11"/>
    </row>
    <row r="32" spans="1:10" hidden="1" x14ac:dyDescent="0.35">
      <c r="A32" s="489" t="s">
        <v>43</v>
      </c>
      <c r="B32" s="490"/>
      <c r="C32" s="490"/>
      <c r="D32" s="490"/>
      <c r="E32" s="490"/>
      <c r="F32" s="490"/>
      <c r="G32" s="490"/>
      <c r="H32" s="490"/>
      <c r="I32" s="490"/>
      <c r="J32" s="490"/>
    </row>
    <row r="33" spans="1:10" hidden="1" x14ac:dyDescent="0.35">
      <c r="A33" s="11"/>
    </row>
    <row r="34" spans="1:10" ht="50" hidden="1" x14ac:dyDescent="0.35">
      <c r="A34" s="10" t="s">
        <v>28</v>
      </c>
      <c r="B34" s="10" t="s">
        <v>44</v>
      </c>
      <c r="C34" s="10" t="s">
        <v>45</v>
      </c>
      <c r="D34" s="10" t="s">
        <v>46</v>
      </c>
      <c r="E34" s="10" t="s">
        <v>47</v>
      </c>
      <c r="F34" s="10" t="s">
        <v>48</v>
      </c>
    </row>
    <row r="35" spans="1:10" hidden="1" x14ac:dyDescent="0.35">
      <c r="A35" s="10">
        <v>1</v>
      </c>
      <c r="B35" s="10">
        <v>2</v>
      </c>
      <c r="C35" s="10">
        <v>3</v>
      </c>
      <c r="D35" s="10">
        <v>4</v>
      </c>
      <c r="E35" s="10">
        <v>5</v>
      </c>
      <c r="F35" s="10">
        <v>6</v>
      </c>
    </row>
    <row r="36" spans="1:10" hidden="1" x14ac:dyDescent="0.35">
      <c r="A36" s="8"/>
      <c r="B36" s="8"/>
      <c r="C36" s="8"/>
      <c r="D36" s="8"/>
      <c r="E36" s="8"/>
      <c r="F36" s="8"/>
    </row>
    <row r="37" spans="1:10" hidden="1" x14ac:dyDescent="0.35">
      <c r="A37" s="8"/>
      <c r="B37" s="8"/>
      <c r="C37" s="8"/>
      <c r="D37" s="8"/>
      <c r="E37" s="8"/>
      <c r="F37" s="8"/>
    </row>
    <row r="38" spans="1:10" hidden="1" x14ac:dyDescent="0.35">
      <c r="A38" s="8"/>
      <c r="B38" s="19" t="s">
        <v>42</v>
      </c>
      <c r="C38" s="10" t="s">
        <v>15</v>
      </c>
      <c r="D38" s="10" t="s">
        <v>15</v>
      </c>
      <c r="E38" s="10" t="s">
        <v>15</v>
      </c>
      <c r="F38" s="8"/>
    </row>
    <row r="39" spans="1:10" hidden="1" x14ac:dyDescent="0.35">
      <c r="A39" s="11"/>
    </row>
    <row r="40" spans="1:10" hidden="1" x14ac:dyDescent="0.35">
      <c r="A40" s="483" t="s">
        <v>49</v>
      </c>
      <c r="B40" s="484"/>
      <c r="C40" s="484"/>
      <c r="D40" s="484"/>
      <c r="E40" s="484"/>
      <c r="F40" s="484"/>
      <c r="G40" s="484"/>
      <c r="H40" s="484"/>
      <c r="I40" s="484"/>
      <c r="J40" s="484"/>
    </row>
    <row r="41" spans="1:10" hidden="1" x14ac:dyDescent="0.35">
      <c r="A41" s="13"/>
    </row>
    <row r="42" spans="1:10" hidden="1" x14ac:dyDescent="0.35">
      <c r="A42" s="11"/>
    </row>
    <row r="43" spans="1:10" ht="62.5" hidden="1" x14ac:dyDescent="0.35">
      <c r="A43" s="10" t="s">
        <v>28</v>
      </c>
      <c r="B43" s="10" t="s">
        <v>44</v>
      </c>
      <c r="C43" s="10" t="s">
        <v>50</v>
      </c>
      <c r="D43" s="10" t="s">
        <v>51</v>
      </c>
      <c r="E43" s="10" t="s">
        <v>52</v>
      </c>
      <c r="F43" s="10" t="s">
        <v>48</v>
      </c>
    </row>
    <row r="44" spans="1:10" hidden="1" x14ac:dyDescent="0.35">
      <c r="A44" s="10">
        <v>1</v>
      </c>
      <c r="B44" s="10">
        <v>2</v>
      </c>
      <c r="C44" s="10">
        <v>3</v>
      </c>
      <c r="D44" s="10">
        <v>4</v>
      </c>
      <c r="E44" s="10">
        <v>5</v>
      </c>
      <c r="F44" s="10">
        <v>6</v>
      </c>
    </row>
    <row r="45" spans="1:10" hidden="1" x14ac:dyDescent="0.35">
      <c r="A45" s="8"/>
      <c r="B45" s="8"/>
      <c r="C45" s="8"/>
      <c r="D45" s="8"/>
      <c r="E45" s="8"/>
      <c r="F45" s="8"/>
    </row>
    <row r="46" spans="1:10" hidden="1" x14ac:dyDescent="0.35">
      <c r="A46" s="8"/>
      <c r="B46" s="8"/>
      <c r="C46" s="8"/>
      <c r="D46" s="8"/>
      <c r="E46" s="8"/>
      <c r="F46" s="8"/>
    </row>
    <row r="47" spans="1:10" hidden="1" x14ac:dyDescent="0.35">
      <c r="A47" s="8"/>
      <c r="B47" s="19" t="s">
        <v>42</v>
      </c>
      <c r="C47" s="10" t="s">
        <v>15</v>
      </c>
      <c r="D47" s="10" t="s">
        <v>15</v>
      </c>
      <c r="E47" s="10" t="s">
        <v>15</v>
      </c>
      <c r="F47" s="8"/>
    </row>
    <row r="48" spans="1:10" x14ac:dyDescent="0.35">
      <c r="A48" s="11"/>
    </row>
    <row r="49" spans="1:10" ht="33.75" customHeight="1" x14ac:dyDescent="0.35">
      <c r="A49" s="489" t="s">
        <v>53</v>
      </c>
      <c r="B49" s="490"/>
      <c r="C49" s="490"/>
      <c r="D49" s="490"/>
      <c r="E49" s="490"/>
      <c r="F49" s="490"/>
      <c r="G49" s="490"/>
      <c r="H49" s="490"/>
      <c r="I49" s="490"/>
      <c r="J49" s="490"/>
    </row>
    <row r="50" spans="1:10" x14ac:dyDescent="0.35">
      <c r="A50" s="11"/>
    </row>
    <row r="51" spans="1:10" ht="54" customHeight="1" x14ac:dyDescent="0.35">
      <c r="A51" s="10" t="s">
        <v>28</v>
      </c>
      <c r="B51" s="10" t="s">
        <v>54</v>
      </c>
      <c r="C51" s="10" t="s">
        <v>55</v>
      </c>
      <c r="D51" s="10" t="s">
        <v>56</v>
      </c>
    </row>
    <row r="52" spans="1:10" x14ac:dyDescent="0.35">
      <c r="A52" s="10">
        <v>1</v>
      </c>
      <c r="B52" s="10">
        <v>2</v>
      </c>
      <c r="C52" s="10">
        <v>3</v>
      </c>
      <c r="D52" s="10">
        <v>4</v>
      </c>
    </row>
    <row r="53" spans="1:10" ht="59.25" customHeight="1" x14ac:dyDescent="0.35">
      <c r="A53" s="10">
        <v>1</v>
      </c>
      <c r="B53" s="8" t="s">
        <v>57</v>
      </c>
      <c r="C53" s="10" t="s">
        <v>15</v>
      </c>
      <c r="D53" s="17">
        <f>D54</f>
        <v>3168.2024000000006</v>
      </c>
    </row>
    <row r="54" spans="1:10" x14ac:dyDescent="0.35">
      <c r="A54" s="485" t="s">
        <v>58</v>
      </c>
      <c r="B54" s="18" t="s">
        <v>5</v>
      </c>
      <c r="C54" s="493">
        <f>D29</f>
        <v>14400.920000000002</v>
      </c>
      <c r="D54" s="493">
        <f>C54*22%</f>
        <v>3168.2024000000006</v>
      </c>
    </row>
    <row r="55" spans="1:10" ht="17.25" customHeight="1" x14ac:dyDescent="0.35">
      <c r="A55" s="485"/>
      <c r="B55" s="18" t="s">
        <v>59</v>
      </c>
      <c r="C55" s="492"/>
      <c r="D55" s="493"/>
    </row>
    <row r="56" spans="1:10" ht="18.75" customHeight="1" x14ac:dyDescent="0.35">
      <c r="A56" s="10" t="s">
        <v>60</v>
      </c>
      <c r="B56" s="8" t="s">
        <v>61</v>
      </c>
      <c r="C56" s="8"/>
      <c r="D56" s="8"/>
    </row>
    <row r="57" spans="1:10" ht="63" customHeight="1" x14ac:dyDescent="0.35">
      <c r="A57" s="10" t="s">
        <v>62</v>
      </c>
      <c r="B57" s="8" t="s">
        <v>63</v>
      </c>
      <c r="C57" s="8"/>
      <c r="D57" s="8"/>
    </row>
    <row r="58" spans="1:10" ht="57" customHeight="1" x14ac:dyDescent="0.35">
      <c r="A58" s="10">
        <v>2</v>
      </c>
      <c r="B58" s="8" t="s">
        <v>64</v>
      </c>
      <c r="C58" s="10" t="s">
        <v>15</v>
      </c>
      <c r="D58" s="17">
        <f>D59+D62</f>
        <v>446.42852000000005</v>
      </c>
    </row>
    <row r="59" spans="1:10" x14ac:dyDescent="0.35">
      <c r="A59" s="485" t="s">
        <v>65</v>
      </c>
      <c r="B59" s="8" t="s">
        <v>5</v>
      </c>
      <c r="C59" s="493">
        <f>C54</f>
        <v>14400.920000000002</v>
      </c>
      <c r="D59" s="493">
        <f>C59*2.9%</f>
        <v>417.62668000000002</v>
      </c>
    </row>
    <row r="60" spans="1:10" ht="79.5" customHeight="1" x14ac:dyDescent="0.35">
      <c r="A60" s="485"/>
      <c r="B60" s="8" t="s">
        <v>66</v>
      </c>
      <c r="C60" s="492"/>
      <c r="D60" s="493"/>
    </row>
    <row r="61" spans="1:10" ht="74.25" customHeight="1" x14ac:dyDescent="0.35">
      <c r="A61" s="10" t="s">
        <v>67</v>
      </c>
      <c r="B61" s="8" t="s">
        <v>68</v>
      </c>
      <c r="C61" s="8"/>
      <c r="D61" s="8"/>
    </row>
    <row r="62" spans="1:10" ht="78.75" customHeight="1" x14ac:dyDescent="0.35">
      <c r="A62" s="10" t="s">
        <v>69</v>
      </c>
      <c r="B62" s="8" t="s">
        <v>70</v>
      </c>
      <c r="C62" s="17">
        <f>C59</f>
        <v>14400.920000000002</v>
      </c>
      <c r="D62" s="17">
        <f>C62*0.2%</f>
        <v>28.801840000000006</v>
      </c>
    </row>
    <row r="63" spans="1:10" ht="111.75" customHeight="1" x14ac:dyDescent="0.35">
      <c r="A63" s="10" t="s">
        <v>71</v>
      </c>
      <c r="B63" s="4" t="s">
        <v>72</v>
      </c>
      <c r="C63" s="8"/>
      <c r="D63" s="17"/>
    </row>
    <row r="64" spans="1:10" ht="105.75" customHeight="1" x14ac:dyDescent="0.35">
      <c r="A64" s="10" t="s">
        <v>73</v>
      </c>
      <c r="B64" s="4" t="s">
        <v>72</v>
      </c>
      <c r="C64" s="8"/>
      <c r="D64" s="17"/>
    </row>
    <row r="65" spans="1:10" ht="72.75" customHeight="1" x14ac:dyDescent="0.35">
      <c r="A65" s="10">
        <v>3</v>
      </c>
      <c r="B65" s="8" t="s">
        <v>74</v>
      </c>
      <c r="C65" s="17">
        <f>C62</f>
        <v>14400.920000000002</v>
      </c>
      <c r="D65" s="17">
        <f>C65*5.1%</f>
        <v>734.44692000000009</v>
      </c>
    </row>
    <row r="66" spans="1:10" x14ac:dyDescent="0.35">
      <c r="A66" s="8"/>
      <c r="B66" s="19" t="s">
        <v>42</v>
      </c>
      <c r="C66" s="10" t="s">
        <v>15</v>
      </c>
      <c r="D66" s="17">
        <f>D65+D53+D58</f>
        <v>4349.0778400000008</v>
      </c>
    </row>
    <row r="67" spans="1:10" x14ac:dyDescent="0.35">
      <c r="A67" s="11"/>
    </row>
    <row r="68" spans="1:10" x14ac:dyDescent="0.35">
      <c r="A68" s="22" t="s">
        <v>75</v>
      </c>
    </row>
    <row r="69" spans="1:10" ht="48" customHeight="1" x14ac:dyDescent="0.35">
      <c r="A69" s="494" t="s">
        <v>76</v>
      </c>
      <c r="B69" s="495"/>
      <c r="C69" s="495"/>
      <c r="D69" s="495"/>
      <c r="E69" s="495"/>
      <c r="F69" s="495"/>
      <c r="G69" s="495"/>
      <c r="H69" s="495"/>
      <c r="I69" s="495"/>
      <c r="J69" s="495"/>
    </row>
    <row r="70" spans="1:10" x14ac:dyDescent="0.35">
      <c r="A70" s="11"/>
    </row>
    <row r="71" spans="1:10" hidden="1" x14ac:dyDescent="0.35">
      <c r="A71" s="496" t="s">
        <v>77</v>
      </c>
      <c r="B71" s="497"/>
      <c r="C71" s="497"/>
      <c r="D71" s="497"/>
      <c r="E71" s="497"/>
      <c r="F71" s="497"/>
      <c r="G71" s="497"/>
      <c r="H71" s="497"/>
      <c r="I71" s="497"/>
      <c r="J71" s="497"/>
    </row>
    <row r="72" spans="1:10" hidden="1" x14ac:dyDescent="0.35">
      <c r="A72" s="11"/>
    </row>
    <row r="73" spans="1:10" hidden="1" x14ac:dyDescent="0.35">
      <c r="A73" s="13" t="s">
        <v>78</v>
      </c>
    </row>
    <row r="74" spans="1:10" hidden="1" x14ac:dyDescent="0.35">
      <c r="A74" s="13" t="s">
        <v>79</v>
      </c>
    </row>
    <row r="75" spans="1:10" hidden="1" x14ac:dyDescent="0.35">
      <c r="A75" s="11"/>
    </row>
    <row r="76" spans="1:10" ht="37.5" hidden="1" x14ac:dyDescent="0.35">
      <c r="A76" s="10" t="s">
        <v>28</v>
      </c>
      <c r="B76" s="10" t="s">
        <v>3</v>
      </c>
      <c r="C76" s="10" t="s">
        <v>80</v>
      </c>
      <c r="D76" s="10" t="s">
        <v>81</v>
      </c>
      <c r="E76" s="10" t="s">
        <v>82</v>
      </c>
    </row>
    <row r="77" spans="1:10" hidden="1" x14ac:dyDescent="0.35">
      <c r="A77" s="10">
        <v>1</v>
      </c>
      <c r="B77" s="10">
        <v>2</v>
      </c>
      <c r="C77" s="10">
        <v>3</v>
      </c>
      <c r="D77" s="10">
        <v>4</v>
      </c>
      <c r="E77" s="10">
        <v>5</v>
      </c>
    </row>
    <row r="78" spans="1:10" hidden="1" x14ac:dyDescent="0.35">
      <c r="A78" s="8"/>
      <c r="B78" s="8"/>
      <c r="C78" s="8"/>
      <c r="D78" s="8"/>
      <c r="E78" s="8"/>
    </row>
    <row r="79" spans="1:10" hidden="1" x14ac:dyDescent="0.35">
      <c r="A79" s="8"/>
      <c r="B79" s="8"/>
      <c r="C79" s="8"/>
      <c r="D79" s="8"/>
      <c r="E79" s="8"/>
    </row>
    <row r="80" spans="1:10" hidden="1" x14ac:dyDescent="0.35">
      <c r="A80" s="8"/>
      <c r="B80" s="19" t="s">
        <v>42</v>
      </c>
      <c r="C80" s="10" t="s">
        <v>15</v>
      </c>
      <c r="D80" s="10" t="s">
        <v>15</v>
      </c>
      <c r="E80" s="8"/>
    </row>
    <row r="81" spans="1:10" hidden="1" x14ac:dyDescent="0.35">
      <c r="A81" s="11"/>
    </row>
    <row r="82" spans="1:10" hidden="1" x14ac:dyDescent="0.35">
      <c r="A82" s="486" t="s">
        <v>83</v>
      </c>
      <c r="B82" s="487"/>
      <c r="C82" s="487"/>
      <c r="D82" s="487"/>
      <c r="E82" s="487"/>
      <c r="F82" s="487"/>
      <c r="G82" s="487"/>
      <c r="H82" s="487"/>
      <c r="I82" s="487"/>
      <c r="J82" s="487"/>
    </row>
    <row r="83" spans="1:10" hidden="1" x14ac:dyDescent="0.35">
      <c r="A83" s="13"/>
    </row>
    <row r="84" spans="1:10" hidden="1" x14ac:dyDescent="0.35">
      <c r="A84" s="11"/>
    </row>
    <row r="85" spans="1:10" hidden="1" x14ac:dyDescent="0.35">
      <c r="A85" s="13" t="s">
        <v>78</v>
      </c>
    </row>
    <row r="86" spans="1:10" hidden="1" x14ac:dyDescent="0.35">
      <c r="A86" s="13" t="s">
        <v>79</v>
      </c>
    </row>
    <row r="87" spans="1:10" hidden="1" x14ac:dyDescent="0.35">
      <c r="A87" s="11"/>
    </row>
    <row r="88" spans="1:10" ht="75" hidden="1" x14ac:dyDescent="0.35">
      <c r="A88" s="10" t="s">
        <v>28</v>
      </c>
      <c r="B88" s="10" t="s">
        <v>44</v>
      </c>
      <c r="C88" s="10" t="s">
        <v>84</v>
      </c>
      <c r="D88" s="10" t="s">
        <v>85</v>
      </c>
      <c r="E88" s="10" t="s">
        <v>86</v>
      </c>
    </row>
    <row r="89" spans="1:10" hidden="1" x14ac:dyDescent="0.35">
      <c r="A89" s="10">
        <v>1</v>
      </c>
      <c r="B89" s="10">
        <v>2</v>
      </c>
      <c r="C89" s="10">
        <v>3</v>
      </c>
      <c r="D89" s="10">
        <v>4</v>
      </c>
      <c r="E89" s="10">
        <v>5</v>
      </c>
    </row>
    <row r="90" spans="1:10" hidden="1" x14ac:dyDescent="0.35">
      <c r="A90" s="8"/>
      <c r="B90" s="8"/>
      <c r="C90" s="8"/>
      <c r="D90" s="8"/>
      <c r="E90" s="8"/>
    </row>
    <row r="91" spans="1:10" hidden="1" x14ac:dyDescent="0.35">
      <c r="A91" s="8"/>
      <c r="B91" s="8"/>
      <c r="C91" s="8"/>
      <c r="D91" s="8"/>
      <c r="E91" s="8"/>
    </row>
    <row r="92" spans="1:10" hidden="1" x14ac:dyDescent="0.35">
      <c r="A92" s="8"/>
      <c r="B92" s="19" t="s">
        <v>42</v>
      </c>
      <c r="C92" s="8"/>
      <c r="D92" s="10" t="s">
        <v>15</v>
      </c>
      <c r="E92" s="8"/>
    </row>
    <row r="93" spans="1:10" hidden="1" x14ac:dyDescent="0.35">
      <c r="A93" s="11"/>
    </row>
    <row r="94" spans="1:10" hidden="1" x14ac:dyDescent="0.35">
      <c r="A94" s="496" t="s">
        <v>87</v>
      </c>
      <c r="B94" s="497"/>
      <c r="C94" s="497"/>
      <c r="D94" s="497"/>
      <c r="E94" s="497"/>
      <c r="F94" s="497"/>
      <c r="G94" s="497"/>
      <c r="H94" s="497"/>
      <c r="I94" s="497"/>
      <c r="J94" s="497"/>
    </row>
    <row r="95" spans="1:10" hidden="1" x14ac:dyDescent="0.35">
      <c r="A95" s="13"/>
    </row>
    <row r="96" spans="1:10" hidden="1" x14ac:dyDescent="0.35">
      <c r="A96" s="11"/>
    </row>
    <row r="97" spans="1:10" hidden="1" x14ac:dyDescent="0.35">
      <c r="A97" s="22" t="s">
        <v>78</v>
      </c>
    </row>
    <row r="98" spans="1:10" hidden="1" x14ac:dyDescent="0.35">
      <c r="A98" s="13" t="s">
        <v>79</v>
      </c>
    </row>
    <row r="99" spans="1:10" hidden="1" x14ac:dyDescent="0.35">
      <c r="A99" s="11"/>
    </row>
    <row r="100" spans="1:10" ht="37.5" hidden="1" x14ac:dyDescent="0.35">
      <c r="A100" s="10" t="s">
        <v>28</v>
      </c>
      <c r="B100" s="10" t="s">
        <v>3</v>
      </c>
      <c r="C100" s="10" t="s">
        <v>80</v>
      </c>
      <c r="D100" s="10" t="s">
        <v>81</v>
      </c>
      <c r="E100" s="10" t="s">
        <v>82</v>
      </c>
    </row>
    <row r="101" spans="1:10" hidden="1" x14ac:dyDescent="0.35">
      <c r="A101" s="10">
        <v>1</v>
      </c>
      <c r="B101" s="10">
        <v>2</v>
      </c>
      <c r="C101" s="10">
        <v>3</v>
      </c>
      <c r="D101" s="10">
        <v>4</v>
      </c>
      <c r="E101" s="10">
        <v>5</v>
      </c>
    </row>
    <row r="102" spans="1:10" hidden="1" x14ac:dyDescent="0.35">
      <c r="A102" s="8"/>
      <c r="B102" s="8"/>
      <c r="C102" s="8"/>
      <c r="D102" s="8"/>
      <c r="E102" s="8"/>
    </row>
    <row r="103" spans="1:10" hidden="1" x14ac:dyDescent="0.35">
      <c r="A103" s="8"/>
      <c r="B103" s="8"/>
      <c r="C103" s="8"/>
      <c r="D103" s="8"/>
      <c r="E103" s="8"/>
    </row>
    <row r="104" spans="1:10" hidden="1" x14ac:dyDescent="0.35">
      <c r="A104" s="8"/>
      <c r="B104" s="19" t="s">
        <v>42</v>
      </c>
      <c r="C104" s="10" t="s">
        <v>15</v>
      </c>
      <c r="D104" s="10" t="s">
        <v>15</v>
      </c>
      <c r="E104" s="8"/>
    </row>
    <row r="105" spans="1:10" hidden="1" x14ac:dyDescent="0.35">
      <c r="A105" s="11"/>
    </row>
    <row r="106" spans="1:10" hidden="1" x14ac:dyDescent="0.35">
      <c r="A106" s="486" t="s">
        <v>88</v>
      </c>
      <c r="B106" s="487"/>
      <c r="C106" s="487"/>
      <c r="D106" s="487"/>
      <c r="E106" s="487"/>
      <c r="F106" s="487"/>
      <c r="G106" s="487"/>
      <c r="H106" s="487"/>
      <c r="I106" s="487"/>
      <c r="J106" s="487"/>
    </row>
    <row r="107" spans="1:10" hidden="1" x14ac:dyDescent="0.35">
      <c r="A107" s="13"/>
    </row>
    <row r="108" spans="1:10" hidden="1" x14ac:dyDescent="0.35">
      <c r="A108" s="11"/>
    </row>
    <row r="109" spans="1:10" hidden="1" x14ac:dyDescent="0.35">
      <c r="A109" s="13" t="s">
        <v>78</v>
      </c>
    </row>
    <row r="110" spans="1:10" hidden="1" x14ac:dyDescent="0.35">
      <c r="A110" s="13" t="s">
        <v>79</v>
      </c>
    </row>
    <row r="111" spans="1:10" hidden="1" x14ac:dyDescent="0.35">
      <c r="A111" s="11"/>
    </row>
    <row r="112" spans="1:10" ht="37.5" hidden="1" x14ac:dyDescent="0.35">
      <c r="A112" s="10" t="s">
        <v>28</v>
      </c>
      <c r="B112" s="10" t="s">
        <v>3</v>
      </c>
      <c r="C112" s="10" t="s">
        <v>80</v>
      </c>
      <c r="D112" s="10" t="s">
        <v>81</v>
      </c>
      <c r="E112" s="10" t="s">
        <v>82</v>
      </c>
    </row>
    <row r="113" spans="1:10" hidden="1" x14ac:dyDescent="0.35">
      <c r="A113" s="10">
        <v>1</v>
      </c>
      <c r="B113" s="10">
        <v>2</v>
      </c>
      <c r="C113" s="10">
        <v>3</v>
      </c>
      <c r="D113" s="10">
        <v>4</v>
      </c>
      <c r="E113" s="10">
        <v>5</v>
      </c>
    </row>
    <row r="114" spans="1:10" hidden="1" x14ac:dyDescent="0.35">
      <c r="A114" s="8"/>
      <c r="B114" s="8"/>
      <c r="C114" s="8"/>
      <c r="D114" s="8"/>
      <c r="E114" s="8"/>
    </row>
    <row r="115" spans="1:10" hidden="1" x14ac:dyDescent="0.35">
      <c r="A115" s="8"/>
      <c r="B115" s="8"/>
      <c r="C115" s="8"/>
      <c r="D115" s="8"/>
      <c r="E115" s="8"/>
    </row>
    <row r="116" spans="1:10" hidden="1" x14ac:dyDescent="0.35">
      <c r="A116" s="8"/>
      <c r="B116" s="19" t="s">
        <v>42</v>
      </c>
      <c r="C116" s="10" t="s">
        <v>15</v>
      </c>
      <c r="D116" s="10" t="s">
        <v>15</v>
      </c>
      <c r="E116" s="8"/>
    </row>
    <row r="117" spans="1:10" x14ac:dyDescent="0.35">
      <c r="A117" s="11"/>
    </row>
    <row r="118" spans="1:10" x14ac:dyDescent="0.35">
      <c r="A118" s="496" t="s">
        <v>89</v>
      </c>
      <c r="B118" s="497"/>
      <c r="C118" s="497"/>
      <c r="D118" s="497"/>
      <c r="E118" s="497"/>
      <c r="F118" s="497"/>
      <c r="G118" s="497"/>
      <c r="H118" s="497"/>
      <c r="I118" s="497"/>
      <c r="J118" s="497"/>
    </row>
    <row r="119" spans="1:10" x14ac:dyDescent="0.35">
      <c r="A119" s="13"/>
    </row>
    <row r="120" spans="1:10" x14ac:dyDescent="0.35">
      <c r="A120" s="13" t="s">
        <v>137</v>
      </c>
    </row>
    <row r="121" spans="1:10" x14ac:dyDescent="0.35">
      <c r="A121" s="13" t="s">
        <v>123</v>
      </c>
    </row>
    <row r="122" spans="1:10" x14ac:dyDescent="0.35">
      <c r="A122" s="11"/>
    </row>
    <row r="123" spans="1:10" hidden="1" x14ac:dyDescent="0.35">
      <c r="A123" s="483" t="s">
        <v>90</v>
      </c>
      <c r="B123" s="482"/>
      <c r="C123" s="482"/>
      <c r="D123" s="482"/>
      <c r="E123" s="482"/>
      <c r="F123" s="482"/>
      <c r="G123" s="482"/>
      <c r="H123" s="482"/>
      <c r="I123" s="482"/>
      <c r="J123" s="482"/>
    </row>
    <row r="124" spans="1:10" hidden="1" x14ac:dyDescent="0.35">
      <c r="A124" s="11"/>
    </row>
    <row r="125" spans="1:10" ht="37.5" hidden="1" x14ac:dyDescent="0.35">
      <c r="A125" s="10" t="s">
        <v>28</v>
      </c>
      <c r="B125" s="10" t="s">
        <v>44</v>
      </c>
      <c r="C125" s="10" t="s">
        <v>91</v>
      </c>
      <c r="D125" s="10" t="s">
        <v>92</v>
      </c>
      <c r="E125" s="10" t="s">
        <v>93</v>
      </c>
      <c r="F125" s="10" t="s">
        <v>48</v>
      </c>
    </row>
    <row r="126" spans="1:10" hidden="1" x14ac:dyDescent="0.35">
      <c r="A126" s="10">
        <v>1</v>
      </c>
      <c r="B126" s="10">
        <v>2</v>
      </c>
      <c r="C126" s="10">
        <v>3</v>
      </c>
      <c r="D126" s="10">
        <v>4</v>
      </c>
      <c r="E126" s="10">
        <v>5</v>
      </c>
      <c r="F126" s="10">
        <v>6</v>
      </c>
    </row>
    <row r="127" spans="1:10" hidden="1" x14ac:dyDescent="0.35">
      <c r="A127" s="8"/>
      <c r="B127" s="8"/>
      <c r="C127" s="8"/>
      <c r="D127" s="8"/>
      <c r="E127" s="8"/>
      <c r="F127" s="8"/>
    </row>
    <row r="128" spans="1:10" hidden="1" x14ac:dyDescent="0.35">
      <c r="A128" s="8"/>
      <c r="B128" s="8"/>
      <c r="C128" s="8"/>
      <c r="D128" s="8"/>
      <c r="E128" s="8"/>
      <c r="F128" s="8"/>
    </row>
    <row r="129" spans="1:10" hidden="1" x14ac:dyDescent="0.35">
      <c r="A129" s="8"/>
      <c r="B129" s="19" t="s">
        <v>42</v>
      </c>
      <c r="C129" s="10" t="s">
        <v>15</v>
      </c>
      <c r="D129" s="10" t="s">
        <v>15</v>
      </c>
      <c r="E129" s="10" t="s">
        <v>15</v>
      </c>
      <c r="F129" s="8"/>
    </row>
    <row r="130" spans="1:10" hidden="1" x14ac:dyDescent="0.35">
      <c r="A130" s="11"/>
    </row>
    <row r="131" spans="1:10" hidden="1" x14ac:dyDescent="0.35">
      <c r="A131" s="483" t="s">
        <v>94</v>
      </c>
      <c r="B131" s="482"/>
      <c r="C131" s="482"/>
      <c r="D131" s="482"/>
      <c r="E131" s="482"/>
      <c r="F131" s="482"/>
      <c r="G131" s="482"/>
      <c r="H131" s="482"/>
      <c r="I131" s="482"/>
      <c r="J131" s="482"/>
    </row>
    <row r="132" spans="1:10" hidden="1" x14ac:dyDescent="0.35">
      <c r="A132" s="11"/>
    </row>
    <row r="133" spans="1:10" ht="37.5" hidden="1" x14ac:dyDescent="0.35">
      <c r="A133" s="10" t="s">
        <v>28</v>
      </c>
      <c r="B133" s="10" t="s">
        <v>44</v>
      </c>
      <c r="C133" s="10" t="s">
        <v>95</v>
      </c>
      <c r="D133" s="10" t="s">
        <v>96</v>
      </c>
      <c r="E133" s="10" t="s">
        <v>97</v>
      </c>
    </row>
    <row r="134" spans="1:10" hidden="1" x14ac:dyDescent="0.35">
      <c r="A134" s="10">
        <v>1</v>
      </c>
      <c r="B134" s="10">
        <v>2</v>
      </c>
      <c r="C134" s="10">
        <v>3</v>
      </c>
      <c r="D134" s="10">
        <v>4</v>
      </c>
      <c r="E134" s="10">
        <v>5</v>
      </c>
    </row>
    <row r="135" spans="1:10" hidden="1" x14ac:dyDescent="0.35">
      <c r="A135" s="8"/>
      <c r="B135" s="8"/>
      <c r="C135" s="8"/>
      <c r="D135" s="8"/>
      <c r="E135" s="8"/>
    </row>
    <row r="136" spans="1:10" hidden="1" x14ac:dyDescent="0.35">
      <c r="A136" s="8"/>
      <c r="B136" s="8"/>
      <c r="C136" s="8"/>
      <c r="D136" s="8"/>
      <c r="E136" s="8"/>
    </row>
    <row r="137" spans="1:10" hidden="1" x14ac:dyDescent="0.35">
      <c r="A137" s="8"/>
      <c r="B137" s="19" t="s">
        <v>42</v>
      </c>
      <c r="C137" s="8"/>
      <c r="D137" s="8"/>
      <c r="E137" s="8"/>
    </row>
    <row r="138" spans="1:10" hidden="1" x14ac:dyDescent="0.35">
      <c r="A138" s="11"/>
    </row>
    <row r="139" spans="1:10" hidden="1" x14ac:dyDescent="0.35">
      <c r="A139" s="483" t="s">
        <v>98</v>
      </c>
      <c r="B139" s="482"/>
      <c r="C139" s="482"/>
      <c r="D139" s="482"/>
      <c r="E139" s="482"/>
      <c r="F139" s="482"/>
      <c r="G139" s="482"/>
      <c r="H139" s="482"/>
      <c r="I139" s="482"/>
      <c r="J139" s="482"/>
    </row>
    <row r="140" spans="1:10" hidden="1" x14ac:dyDescent="0.35">
      <c r="A140" s="13"/>
    </row>
    <row r="141" spans="1:10" ht="37.5" hidden="1" x14ac:dyDescent="0.35">
      <c r="A141" s="10" t="s">
        <v>28</v>
      </c>
      <c r="B141" s="10" t="s">
        <v>3</v>
      </c>
      <c r="C141" s="10" t="s">
        <v>99</v>
      </c>
      <c r="D141" s="10" t="s">
        <v>100</v>
      </c>
      <c r="E141" s="10" t="s">
        <v>101</v>
      </c>
      <c r="F141" s="10" t="s">
        <v>48</v>
      </c>
    </row>
    <row r="142" spans="1:10" hidden="1" x14ac:dyDescent="0.35">
      <c r="A142" s="10">
        <v>1</v>
      </c>
      <c r="B142" s="10">
        <v>2</v>
      </c>
      <c r="C142" s="10">
        <v>3</v>
      </c>
      <c r="D142" s="10">
        <v>4</v>
      </c>
      <c r="E142" s="10">
        <v>5</v>
      </c>
      <c r="F142" s="10">
        <v>6</v>
      </c>
    </row>
    <row r="143" spans="1:10" hidden="1" x14ac:dyDescent="0.35">
      <c r="A143" s="8"/>
      <c r="B143" s="8"/>
      <c r="C143" s="8"/>
      <c r="D143" s="8"/>
      <c r="E143" s="8"/>
      <c r="F143" s="8"/>
    </row>
    <row r="144" spans="1:10" hidden="1" x14ac:dyDescent="0.35">
      <c r="A144" s="8"/>
      <c r="B144" s="8"/>
      <c r="C144" s="8"/>
      <c r="D144" s="8"/>
      <c r="E144" s="8"/>
      <c r="F144" s="8"/>
    </row>
    <row r="145" spans="1:10" hidden="1" x14ac:dyDescent="0.35">
      <c r="A145" s="8"/>
      <c r="B145" s="19" t="s">
        <v>42</v>
      </c>
      <c r="C145" s="10" t="s">
        <v>15</v>
      </c>
      <c r="D145" s="10" t="s">
        <v>15</v>
      </c>
      <c r="E145" s="10" t="s">
        <v>15</v>
      </c>
      <c r="F145" s="8"/>
    </row>
    <row r="146" spans="1:10" hidden="1" x14ac:dyDescent="0.35">
      <c r="A146" s="11"/>
    </row>
    <row r="147" spans="1:10" hidden="1" x14ac:dyDescent="0.35">
      <c r="A147" s="483" t="s">
        <v>102</v>
      </c>
      <c r="B147" s="482"/>
      <c r="C147" s="482"/>
      <c r="D147" s="482"/>
      <c r="E147" s="482"/>
      <c r="F147" s="482"/>
      <c r="G147" s="482"/>
      <c r="H147" s="482"/>
      <c r="I147" s="482"/>
      <c r="J147" s="482"/>
    </row>
    <row r="148" spans="1:10" hidden="1" x14ac:dyDescent="0.35">
      <c r="A148" s="11"/>
    </row>
    <row r="149" spans="1:10" ht="37.5" hidden="1" x14ac:dyDescent="0.35">
      <c r="A149" s="10" t="s">
        <v>28</v>
      </c>
      <c r="B149" s="10" t="s">
        <v>3</v>
      </c>
      <c r="C149" s="10" t="s">
        <v>103</v>
      </c>
      <c r="D149" s="10" t="s">
        <v>104</v>
      </c>
      <c r="E149" s="10" t="s">
        <v>105</v>
      </c>
    </row>
    <row r="150" spans="1:10" hidden="1" x14ac:dyDescent="0.35">
      <c r="A150" s="10">
        <v>1</v>
      </c>
      <c r="B150" s="10">
        <v>2</v>
      </c>
      <c r="C150" s="10">
        <v>3</v>
      </c>
      <c r="D150" s="10">
        <v>4</v>
      </c>
      <c r="E150" s="10">
        <v>5</v>
      </c>
    </row>
    <row r="151" spans="1:10" hidden="1" x14ac:dyDescent="0.35">
      <c r="A151" s="8"/>
      <c r="B151" s="8"/>
      <c r="C151" s="8"/>
      <c r="D151" s="8"/>
      <c r="E151" s="8"/>
    </row>
    <row r="152" spans="1:10" hidden="1" x14ac:dyDescent="0.35">
      <c r="A152" s="8"/>
      <c r="B152" s="8"/>
      <c r="C152" s="8"/>
      <c r="D152" s="8"/>
      <c r="E152" s="8"/>
    </row>
    <row r="153" spans="1:10" hidden="1" x14ac:dyDescent="0.35">
      <c r="A153" s="8"/>
      <c r="B153" s="19" t="s">
        <v>42</v>
      </c>
      <c r="C153" s="10" t="s">
        <v>15</v>
      </c>
      <c r="D153" s="10" t="s">
        <v>15</v>
      </c>
      <c r="E153" s="10" t="s">
        <v>15</v>
      </c>
    </row>
    <row r="154" spans="1:10" hidden="1" x14ac:dyDescent="0.35">
      <c r="A154" s="11"/>
    </row>
    <row r="155" spans="1:10" hidden="1" x14ac:dyDescent="0.35">
      <c r="A155" s="483" t="s">
        <v>106</v>
      </c>
      <c r="B155" s="484"/>
      <c r="C155" s="484"/>
      <c r="D155" s="484"/>
      <c r="E155" s="484"/>
      <c r="F155" s="484"/>
      <c r="G155" s="484"/>
      <c r="H155" s="484"/>
      <c r="I155" s="484"/>
      <c r="J155" s="484"/>
    </row>
    <row r="156" spans="1:10" hidden="1" x14ac:dyDescent="0.35">
      <c r="A156" s="13"/>
    </row>
    <row r="157" spans="1:10" ht="37.5" hidden="1" x14ac:dyDescent="0.35">
      <c r="A157" s="10" t="s">
        <v>28</v>
      </c>
      <c r="B157" s="10" t="s">
        <v>44</v>
      </c>
      <c r="C157" s="10" t="s">
        <v>107</v>
      </c>
      <c r="D157" s="10" t="s">
        <v>108</v>
      </c>
      <c r="E157" s="10" t="s">
        <v>109</v>
      </c>
    </row>
    <row r="158" spans="1:10" hidden="1" x14ac:dyDescent="0.35">
      <c r="A158" s="10">
        <v>1</v>
      </c>
      <c r="B158" s="10">
        <v>2</v>
      </c>
      <c r="C158" s="10">
        <v>3</v>
      </c>
      <c r="D158" s="10">
        <v>4</v>
      </c>
      <c r="E158" s="10">
        <v>5</v>
      </c>
    </row>
    <row r="159" spans="1:10" hidden="1" x14ac:dyDescent="0.35">
      <c r="A159" s="8"/>
      <c r="B159" s="8"/>
      <c r="C159" s="8"/>
      <c r="D159" s="8"/>
      <c r="E159" s="8"/>
    </row>
    <row r="160" spans="1:10" hidden="1" x14ac:dyDescent="0.35">
      <c r="A160" s="8"/>
      <c r="B160" s="8"/>
      <c r="C160" s="8"/>
      <c r="D160" s="8"/>
      <c r="E160" s="8"/>
    </row>
    <row r="161" spans="1:10" hidden="1" x14ac:dyDescent="0.35">
      <c r="A161" s="8"/>
      <c r="B161" s="19" t="s">
        <v>42</v>
      </c>
      <c r="C161" s="10" t="s">
        <v>15</v>
      </c>
      <c r="D161" s="10" t="s">
        <v>15</v>
      </c>
      <c r="E161" s="8"/>
    </row>
    <row r="162" spans="1:10" hidden="1" x14ac:dyDescent="0.35">
      <c r="A162" s="11"/>
    </row>
    <row r="163" spans="1:10" hidden="1" x14ac:dyDescent="0.35">
      <c r="A163" s="489" t="s">
        <v>110</v>
      </c>
      <c r="B163" s="490"/>
      <c r="C163" s="490"/>
      <c r="D163" s="490"/>
      <c r="E163" s="490"/>
      <c r="F163" s="490"/>
      <c r="G163" s="490"/>
      <c r="H163" s="490"/>
      <c r="I163" s="490"/>
      <c r="J163" s="490"/>
    </row>
    <row r="164" spans="1:10" hidden="1" x14ac:dyDescent="0.35">
      <c r="A164" s="13"/>
    </row>
    <row r="165" spans="1:10" ht="25" hidden="1" x14ac:dyDescent="0.35">
      <c r="A165" s="10" t="s">
        <v>28</v>
      </c>
      <c r="B165" s="10" t="s">
        <v>44</v>
      </c>
      <c r="C165" s="10" t="s">
        <v>111</v>
      </c>
      <c r="D165" s="10" t="s">
        <v>112</v>
      </c>
    </row>
    <row r="166" spans="1:10" hidden="1" x14ac:dyDescent="0.35">
      <c r="A166" s="10">
        <v>1</v>
      </c>
      <c r="B166" s="10">
        <v>2</v>
      </c>
      <c r="C166" s="10">
        <v>3</v>
      </c>
      <c r="D166" s="10">
        <v>4</v>
      </c>
    </row>
    <row r="167" spans="1:10" hidden="1" x14ac:dyDescent="0.35">
      <c r="A167" s="8"/>
      <c r="B167" s="8"/>
      <c r="C167" s="8"/>
      <c r="D167" s="8"/>
    </row>
    <row r="168" spans="1:10" hidden="1" x14ac:dyDescent="0.35">
      <c r="A168" s="8"/>
      <c r="B168" s="8"/>
      <c r="C168" s="8"/>
      <c r="D168" s="8"/>
    </row>
    <row r="169" spans="1:10" hidden="1" x14ac:dyDescent="0.35">
      <c r="A169" s="8"/>
      <c r="B169" s="19" t="s">
        <v>42</v>
      </c>
      <c r="C169" s="10" t="s">
        <v>15</v>
      </c>
      <c r="D169" s="8"/>
    </row>
    <row r="170" spans="1:10" x14ac:dyDescent="0.35">
      <c r="A170" s="11"/>
    </row>
    <row r="171" spans="1:10" x14ac:dyDescent="0.35">
      <c r="A171" s="489" t="s">
        <v>113</v>
      </c>
      <c r="B171" s="490"/>
      <c r="C171" s="490"/>
      <c r="D171" s="490"/>
      <c r="E171" s="490"/>
      <c r="F171" s="490"/>
      <c r="G171" s="490"/>
      <c r="H171" s="490"/>
      <c r="I171" s="490"/>
      <c r="J171" s="490"/>
    </row>
    <row r="172" spans="1:10" x14ac:dyDescent="0.35">
      <c r="A172" s="13"/>
    </row>
    <row r="173" spans="1:10" ht="37.5" x14ac:dyDescent="0.35">
      <c r="A173" s="10" t="s">
        <v>28</v>
      </c>
      <c r="B173" s="10" t="s">
        <v>44</v>
      </c>
      <c r="C173" s="10" t="s">
        <v>103</v>
      </c>
      <c r="D173" s="10" t="s">
        <v>114</v>
      </c>
      <c r="E173" s="10" t="s">
        <v>115</v>
      </c>
    </row>
    <row r="174" spans="1:10" x14ac:dyDescent="0.35">
      <c r="A174" s="8"/>
      <c r="B174" s="7">
        <v>1</v>
      </c>
      <c r="C174" s="7">
        <v>2</v>
      </c>
      <c r="D174" s="7">
        <v>3</v>
      </c>
      <c r="E174" s="7">
        <v>4</v>
      </c>
    </row>
    <row r="175" spans="1:10" x14ac:dyDescent="0.35">
      <c r="A175" s="146">
        <v>1</v>
      </c>
      <c r="B175" s="147" t="s">
        <v>207</v>
      </c>
      <c r="C175" s="146"/>
      <c r="D175" s="148"/>
      <c r="E175" s="149">
        <f>SUM(E176:E178)</f>
        <v>4200</v>
      </c>
      <c r="F175" s="150">
        <v>346</v>
      </c>
    </row>
    <row r="176" spans="1:10" x14ac:dyDescent="0.35">
      <c r="A176" s="146">
        <v>2</v>
      </c>
      <c r="B176" s="151" t="s">
        <v>175</v>
      </c>
      <c r="C176" s="146">
        <v>12</v>
      </c>
      <c r="D176" s="148">
        <v>150</v>
      </c>
      <c r="E176" s="148">
        <f>C176*D176</f>
        <v>1800</v>
      </c>
    </row>
    <row r="177" spans="1:7" x14ac:dyDescent="0.35">
      <c r="A177" s="146">
        <v>3</v>
      </c>
      <c r="B177" s="151" t="s">
        <v>208</v>
      </c>
      <c r="C177" s="146">
        <v>16</v>
      </c>
      <c r="D177" s="148">
        <v>60</v>
      </c>
      <c r="E177" s="148">
        <f t="shared" ref="E177:E231" si="0">C177*D177</f>
        <v>960</v>
      </c>
    </row>
    <row r="178" spans="1:7" x14ac:dyDescent="0.35">
      <c r="A178" s="146">
        <v>4</v>
      </c>
      <c r="B178" s="151" t="s">
        <v>209</v>
      </c>
      <c r="C178" s="146">
        <v>8</v>
      </c>
      <c r="D178" s="148">
        <v>180</v>
      </c>
      <c r="E178" s="148">
        <f t="shared" si="0"/>
        <v>1440</v>
      </c>
    </row>
    <row r="179" spans="1:7" x14ac:dyDescent="0.35">
      <c r="A179" s="146">
        <v>5</v>
      </c>
      <c r="B179" s="147" t="s">
        <v>210</v>
      </c>
      <c r="C179" s="146">
        <v>20</v>
      </c>
      <c r="D179" s="148">
        <v>220</v>
      </c>
      <c r="E179" s="148">
        <f t="shared" si="0"/>
        <v>4400</v>
      </c>
    </row>
    <row r="180" spans="1:7" x14ac:dyDescent="0.35">
      <c r="A180" s="146">
        <v>6</v>
      </c>
      <c r="B180" s="146" t="s">
        <v>211</v>
      </c>
      <c r="C180" s="146">
        <v>15</v>
      </c>
      <c r="D180" s="148">
        <v>125</v>
      </c>
      <c r="E180" s="148">
        <f t="shared" si="0"/>
        <v>1875</v>
      </c>
    </row>
    <row r="181" spans="1:7" x14ac:dyDescent="0.35">
      <c r="A181" s="146">
        <v>7</v>
      </c>
      <c r="B181" s="146" t="s">
        <v>212</v>
      </c>
      <c r="C181" s="146">
        <v>18</v>
      </c>
      <c r="D181" s="148">
        <f>925/18</f>
        <v>51.388888888888886</v>
      </c>
      <c r="E181" s="148">
        <f t="shared" si="0"/>
        <v>925</v>
      </c>
      <c r="F181" s="152">
        <f>SUM(E179:E181)</f>
        <v>7200</v>
      </c>
      <c r="G181" s="153">
        <v>346</v>
      </c>
    </row>
    <row r="182" spans="1:7" x14ac:dyDescent="0.35">
      <c r="A182" s="146">
        <v>8</v>
      </c>
      <c r="B182" s="147" t="s">
        <v>150</v>
      </c>
      <c r="C182" s="146"/>
      <c r="D182" s="148"/>
      <c r="E182" s="149">
        <f>SUM(E183:E214)</f>
        <v>5999.9999989999997</v>
      </c>
    </row>
    <row r="183" spans="1:7" x14ac:dyDescent="0.35">
      <c r="A183" s="146">
        <v>9</v>
      </c>
      <c r="B183" s="52" t="s">
        <v>163</v>
      </c>
      <c r="C183" s="54">
        <v>5</v>
      </c>
      <c r="D183" s="54">
        <v>83</v>
      </c>
      <c r="E183" s="148">
        <f t="shared" si="0"/>
        <v>415</v>
      </c>
    </row>
    <row r="184" spans="1:7" x14ac:dyDescent="0.35">
      <c r="A184" s="146">
        <v>10</v>
      </c>
      <c r="B184" s="52" t="s">
        <v>213</v>
      </c>
      <c r="C184" s="54">
        <v>8</v>
      </c>
      <c r="D184" s="54">
        <v>10</v>
      </c>
      <c r="E184" s="148">
        <f t="shared" si="0"/>
        <v>80</v>
      </c>
    </row>
    <row r="185" spans="1:7" x14ac:dyDescent="0.35">
      <c r="A185" s="146">
        <v>11</v>
      </c>
      <c r="B185" s="52" t="s">
        <v>214</v>
      </c>
      <c r="C185" s="54">
        <v>8</v>
      </c>
      <c r="D185" s="54">
        <v>24</v>
      </c>
      <c r="E185" s="148">
        <f t="shared" si="0"/>
        <v>192</v>
      </c>
    </row>
    <row r="186" spans="1:7" x14ac:dyDescent="0.35">
      <c r="A186" s="146">
        <v>12</v>
      </c>
      <c r="B186" s="52" t="s">
        <v>215</v>
      </c>
      <c r="C186" s="54">
        <v>16</v>
      </c>
      <c r="D186" s="54">
        <v>15</v>
      </c>
      <c r="E186" s="148">
        <f t="shared" si="0"/>
        <v>240</v>
      </c>
    </row>
    <row r="187" spans="1:7" x14ac:dyDescent="0.35">
      <c r="A187" s="146">
        <v>13</v>
      </c>
      <c r="B187" s="52" t="s">
        <v>216</v>
      </c>
      <c r="C187" s="54">
        <v>1</v>
      </c>
      <c r="D187" s="54">
        <v>128</v>
      </c>
      <c r="E187" s="148">
        <f t="shared" si="0"/>
        <v>128</v>
      </c>
    </row>
    <row r="188" spans="1:7" x14ac:dyDescent="0.35">
      <c r="A188" s="146">
        <v>14</v>
      </c>
      <c r="B188" s="52" t="s">
        <v>168</v>
      </c>
      <c r="C188" s="54">
        <v>1</v>
      </c>
      <c r="D188" s="54">
        <v>38</v>
      </c>
      <c r="E188" s="148">
        <f t="shared" si="0"/>
        <v>38</v>
      </c>
    </row>
    <row r="189" spans="1:7" x14ac:dyDescent="0.35">
      <c r="A189" s="146">
        <v>15</v>
      </c>
      <c r="B189" s="52" t="s">
        <v>169</v>
      </c>
      <c r="C189" s="54">
        <v>2</v>
      </c>
      <c r="D189" s="54">
        <v>24</v>
      </c>
      <c r="E189" s="148">
        <f t="shared" si="0"/>
        <v>48</v>
      </c>
    </row>
    <row r="190" spans="1:7" x14ac:dyDescent="0.35">
      <c r="A190" s="146">
        <v>16</v>
      </c>
      <c r="B190" s="52" t="s">
        <v>217</v>
      </c>
      <c r="C190" s="54">
        <v>8</v>
      </c>
      <c r="D190" s="54">
        <v>5</v>
      </c>
      <c r="E190" s="148">
        <f t="shared" si="0"/>
        <v>40</v>
      </c>
    </row>
    <row r="191" spans="1:7" x14ac:dyDescent="0.35">
      <c r="A191" s="146">
        <v>17</v>
      </c>
      <c r="B191" s="52" t="s">
        <v>166</v>
      </c>
      <c r="C191" s="54">
        <v>2</v>
      </c>
      <c r="D191" s="54">
        <v>12</v>
      </c>
      <c r="E191" s="148">
        <f t="shared" si="0"/>
        <v>24</v>
      </c>
    </row>
    <row r="192" spans="1:7" x14ac:dyDescent="0.35">
      <c r="A192" s="146">
        <v>18</v>
      </c>
      <c r="B192" s="52" t="s">
        <v>218</v>
      </c>
      <c r="C192" s="54">
        <v>8</v>
      </c>
      <c r="D192" s="54">
        <v>6</v>
      </c>
      <c r="E192" s="148">
        <f t="shared" si="0"/>
        <v>48</v>
      </c>
    </row>
    <row r="193" spans="1:5" x14ac:dyDescent="0.35">
      <c r="A193" s="146">
        <v>19</v>
      </c>
      <c r="B193" s="52" t="s">
        <v>219</v>
      </c>
      <c r="C193" s="54">
        <v>200</v>
      </c>
      <c r="D193" s="54">
        <v>1.52</v>
      </c>
      <c r="E193" s="148">
        <f t="shared" si="0"/>
        <v>304</v>
      </c>
    </row>
    <row r="194" spans="1:5" x14ac:dyDescent="0.35">
      <c r="A194" s="146">
        <v>20</v>
      </c>
      <c r="B194" s="52" t="s">
        <v>220</v>
      </c>
      <c r="C194" s="54">
        <v>300</v>
      </c>
      <c r="D194" s="55">
        <v>4.8333333300000003</v>
      </c>
      <c r="E194" s="148">
        <f t="shared" si="0"/>
        <v>1449.9999990000001</v>
      </c>
    </row>
    <row r="195" spans="1:5" x14ac:dyDescent="0.35">
      <c r="A195" s="146">
        <v>21</v>
      </c>
      <c r="B195" s="52" t="s">
        <v>221</v>
      </c>
      <c r="C195" s="54">
        <v>6</v>
      </c>
      <c r="D195" s="54">
        <v>39</v>
      </c>
      <c r="E195" s="148">
        <f t="shared" si="0"/>
        <v>234</v>
      </c>
    </row>
    <row r="196" spans="1:5" x14ac:dyDescent="0.35">
      <c r="A196" s="146">
        <v>22</v>
      </c>
      <c r="B196" s="52" t="s">
        <v>222</v>
      </c>
      <c r="C196" s="54">
        <v>8</v>
      </c>
      <c r="D196" s="54">
        <v>37</v>
      </c>
      <c r="E196" s="148">
        <f t="shared" si="0"/>
        <v>296</v>
      </c>
    </row>
    <row r="197" spans="1:5" x14ac:dyDescent="0.35">
      <c r="A197" s="146">
        <v>23</v>
      </c>
      <c r="B197" s="52" t="s">
        <v>223</v>
      </c>
      <c r="C197" s="54">
        <v>1</v>
      </c>
      <c r="D197" s="54">
        <v>123</v>
      </c>
      <c r="E197" s="148">
        <f t="shared" si="0"/>
        <v>123</v>
      </c>
    </row>
    <row r="198" spans="1:5" x14ac:dyDescent="0.35">
      <c r="A198" s="146">
        <v>24</v>
      </c>
      <c r="B198" s="52" t="s">
        <v>224</v>
      </c>
      <c r="C198" s="54">
        <v>1</v>
      </c>
      <c r="D198" s="54">
        <v>123</v>
      </c>
      <c r="E198" s="148">
        <f t="shared" si="0"/>
        <v>123</v>
      </c>
    </row>
    <row r="199" spans="1:5" x14ac:dyDescent="0.35">
      <c r="A199" s="146">
        <v>25</v>
      </c>
      <c r="B199" s="52" t="s">
        <v>225</v>
      </c>
      <c r="C199" s="54">
        <v>2</v>
      </c>
      <c r="D199" s="54">
        <v>30</v>
      </c>
      <c r="E199" s="148">
        <f t="shared" si="0"/>
        <v>60</v>
      </c>
    </row>
    <row r="200" spans="1:5" x14ac:dyDescent="0.35">
      <c r="A200" s="146">
        <v>26</v>
      </c>
      <c r="B200" s="52" t="s">
        <v>226</v>
      </c>
      <c r="C200" s="54">
        <v>10</v>
      </c>
      <c r="D200" s="54">
        <v>9</v>
      </c>
      <c r="E200" s="148">
        <f t="shared" si="0"/>
        <v>90</v>
      </c>
    </row>
    <row r="201" spans="1:5" x14ac:dyDescent="0.35">
      <c r="A201" s="146">
        <v>27</v>
      </c>
      <c r="B201" s="52" t="s">
        <v>227</v>
      </c>
      <c r="C201" s="54">
        <v>1</v>
      </c>
      <c r="D201" s="54">
        <v>160</v>
      </c>
      <c r="E201" s="148">
        <f t="shared" si="0"/>
        <v>160</v>
      </c>
    </row>
    <row r="202" spans="1:5" x14ac:dyDescent="0.35">
      <c r="A202" s="146">
        <v>28</v>
      </c>
      <c r="B202" s="52" t="s">
        <v>228</v>
      </c>
      <c r="C202" s="54">
        <v>1</v>
      </c>
      <c r="D202" s="54">
        <v>51</v>
      </c>
      <c r="E202" s="148">
        <f t="shared" si="0"/>
        <v>51</v>
      </c>
    </row>
    <row r="203" spans="1:5" x14ac:dyDescent="0.35">
      <c r="A203" s="146">
        <v>29</v>
      </c>
      <c r="B203" s="52" t="s">
        <v>229</v>
      </c>
      <c r="C203" s="54">
        <v>1</v>
      </c>
      <c r="D203" s="54">
        <v>121</v>
      </c>
      <c r="E203" s="148">
        <f t="shared" si="0"/>
        <v>121</v>
      </c>
    </row>
    <row r="204" spans="1:5" x14ac:dyDescent="0.35">
      <c r="A204" s="146">
        <v>30</v>
      </c>
      <c r="B204" s="52" t="s">
        <v>230</v>
      </c>
      <c r="C204" s="54">
        <v>2</v>
      </c>
      <c r="D204" s="54">
        <v>147.5</v>
      </c>
      <c r="E204" s="148">
        <f t="shared" si="0"/>
        <v>295</v>
      </c>
    </row>
    <row r="205" spans="1:5" x14ac:dyDescent="0.35">
      <c r="A205" s="146">
        <v>31</v>
      </c>
      <c r="B205" s="52" t="s">
        <v>231</v>
      </c>
      <c r="C205" s="54">
        <v>1</v>
      </c>
      <c r="D205" s="54">
        <v>22</v>
      </c>
      <c r="E205" s="148">
        <f t="shared" si="0"/>
        <v>22</v>
      </c>
    </row>
    <row r="206" spans="1:5" x14ac:dyDescent="0.35">
      <c r="A206" s="146">
        <v>32</v>
      </c>
      <c r="B206" s="52" t="s">
        <v>232</v>
      </c>
      <c r="C206" s="54">
        <v>1</v>
      </c>
      <c r="D206" s="54">
        <v>131</v>
      </c>
      <c r="E206" s="148">
        <f t="shared" si="0"/>
        <v>131</v>
      </c>
    </row>
    <row r="207" spans="1:5" x14ac:dyDescent="0.35">
      <c r="A207" s="146">
        <v>33</v>
      </c>
      <c r="B207" s="52" t="s">
        <v>233</v>
      </c>
      <c r="C207" s="54">
        <v>2</v>
      </c>
      <c r="D207" s="54">
        <v>260</v>
      </c>
      <c r="E207" s="148">
        <f t="shared" si="0"/>
        <v>520</v>
      </c>
    </row>
    <row r="208" spans="1:5" x14ac:dyDescent="0.35">
      <c r="A208" s="146">
        <v>34</v>
      </c>
      <c r="B208" s="52" t="s">
        <v>234</v>
      </c>
      <c r="C208" s="54">
        <v>1</v>
      </c>
      <c r="D208" s="54">
        <v>26</v>
      </c>
      <c r="E208" s="148">
        <f t="shared" si="0"/>
        <v>26</v>
      </c>
    </row>
    <row r="209" spans="1:6" x14ac:dyDescent="0.35">
      <c r="A209" s="146">
        <v>35</v>
      </c>
      <c r="B209" s="52" t="s">
        <v>235</v>
      </c>
      <c r="C209" s="54">
        <v>1</v>
      </c>
      <c r="D209" s="54">
        <v>14</v>
      </c>
      <c r="E209" s="148">
        <f t="shared" si="0"/>
        <v>14</v>
      </c>
    </row>
    <row r="210" spans="1:6" x14ac:dyDescent="0.35">
      <c r="A210" s="146">
        <v>36</v>
      </c>
      <c r="B210" s="52" t="s">
        <v>236</v>
      </c>
      <c r="C210" s="54">
        <v>1</v>
      </c>
      <c r="D210" s="54">
        <v>193</v>
      </c>
      <c r="E210" s="148">
        <f t="shared" si="0"/>
        <v>193</v>
      </c>
    </row>
    <row r="211" spans="1:6" x14ac:dyDescent="0.35">
      <c r="A211" s="146">
        <v>37</v>
      </c>
      <c r="B211" s="52" t="s">
        <v>237</v>
      </c>
      <c r="C211" s="54">
        <v>10</v>
      </c>
      <c r="D211" s="54">
        <v>4</v>
      </c>
      <c r="E211" s="148">
        <f t="shared" si="0"/>
        <v>40</v>
      </c>
    </row>
    <row r="212" spans="1:6" x14ac:dyDescent="0.35">
      <c r="A212" s="146">
        <v>38</v>
      </c>
      <c r="B212" s="52" t="s">
        <v>238</v>
      </c>
      <c r="C212" s="54">
        <v>2</v>
      </c>
      <c r="D212" s="54">
        <v>172</v>
      </c>
      <c r="E212" s="148">
        <f t="shared" si="0"/>
        <v>344</v>
      </c>
    </row>
    <row r="213" spans="1:6" x14ac:dyDescent="0.35">
      <c r="A213" s="146">
        <v>39</v>
      </c>
      <c r="B213" s="52" t="s">
        <v>239</v>
      </c>
      <c r="C213" s="54">
        <v>1</v>
      </c>
      <c r="D213" s="54">
        <v>80</v>
      </c>
      <c r="E213" s="148">
        <f t="shared" si="0"/>
        <v>80</v>
      </c>
    </row>
    <row r="214" spans="1:6" x14ac:dyDescent="0.35">
      <c r="A214" s="146">
        <v>40</v>
      </c>
      <c r="B214" s="52" t="s">
        <v>240</v>
      </c>
      <c r="C214" s="54">
        <v>5</v>
      </c>
      <c r="D214" s="54">
        <v>14</v>
      </c>
      <c r="E214" s="148">
        <f t="shared" si="0"/>
        <v>70</v>
      </c>
    </row>
    <row r="215" spans="1:6" x14ac:dyDescent="0.35">
      <c r="A215" s="146">
        <v>41</v>
      </c>
      <c r="B215" s="147" t="s">
        <v>241</v>
      </c>
      <c r="C215" s="146"/>
      <c r="D215" s="148"/>
      <c r="E215" s="149">
        <f>SUM(E216:E224)</f>
        <v>5000.0039999999999</v>
      </c>
    </row>
    <row r="216" spans="1:6" x14ac:dyDescent="0.35">
      <c r="A216" s="146">
        <v>42</v>
      </c>
      <c r="B216" s="52" t="s">
        <v>242</v>
      </c>
      <c r="C216" s="116">
        <v>10</v>
      </c>
      <c r="D216" s="117">
        <v>52.04</v>
      </c>
      <c r="E216" s="148">
        <f t="shared" si="0"/>
        <v>520.4</v>
      </c>
      <c r="F216" s="45"/>
    </row>
    <row r="217" spans="1:6" x14ac:dyDescent="0.35">
      <c r="A217" s="146">
        <v>43</v>
      </c>
      <c r="B217" s="52" t="s">
        <v>243</v>
      </c>
      <c r="C217" s="5">
        <v>9</v>
      </c>
      <c r="D217" s="38">
        <v>69.995999999999995</v>
      </c>
      <c r="E217" s="148">
        <f t="shared" si="0"/>
        <v>629.96399999999994</v>
      </c>
    </row>
    <row r="218" spans="1:6" x14ac:dyDescent="0.35">
      <c r="A218" s="146">
        <v>44</v>
      </c>
      <c r="B218" s="52" t="s">
        <v>244</v>
      </c>
      <c r="C218" s="141">
        <v>3</v>
      </c>
      <c r="D218" s="141">
        <v>280</v>
      </c>
      <c r="E218" s="148">
        <f t="shared" si="0"/>
        <v>840</v>
      </c>
    </row>
    <row r="219" spans="1:6" x14ac:dyDescent="0.35">
      <c r="A219" s="146">
        <v>45</v>
      </c>
      <c r="B219" s="52" t="s">
        <v>245</v>
      </c>
      <c r="C219" s="141">
        <v>2</v>
      </c>
      <c r="D219" s="141">
        <v>95</v>
      </c>
      <c r="E219" s="148">
        <f t="shared" si="0"/>
        <v>190</v>
      </c>
    </row>
    <row r="220" spans="1:6" x14ac:dyDescent="0.35">
      <c r="A220" s="146">
        <v>46</v>
      </c>
      <c r="B220" s="52" t="s">
        <v>246</v>
      </c>
      <c r="C220" s="141">
        <v>10</v>
      </c>
      <c r="D220" s="142">
        <v>133.26400000000001</v>
      </c>
      <c r="E220" s="148">
        <f t="shared" si="0"/>
        <v>1332.64</v>
      </c>
    </row>
    <row r="221" spans="1:6" x14ac:dyDescent="0.35">
      <c r="A221" s="146">
        <v>47</v>
      </c>
      <c r="B221" s="52" t="s">
        <v>247</v>
      </c>
      <c r="C221" s="141">
        <v>5</v>
      </c>
      <c r="D221" s="141">
        <v>61</v>
      </c>
      <c r="E221" s="148">
        <f t="shared" si="0"/>
        <v>305</v>
      </c>
    </row>
    <row r="222" spans="1:6" x14ac:dyDescent="0.35">
      <c r="A222" s="146">
        <v>48</v>
      </c>
      <c r="B222" s="52" t="s">
        <v>248</v>
      </c>
      <c r="C222" s="141">
        <v>4</v>
      </c>
      <c r="D222" s="141">
        <v>63</v>
      </c>
      <c r="E222" s="148">
        <f t="shared" si="0"/>
        <v>252</v>
      </c>
    </row>
    <row r="223" spans="1:6" x14ac:dyDescent="0.35">
      <c r="A223" s="146">
        <v>49</v>
      </c>
      <c r="B223" s="52" t="s">
        <v>249</v>
      </c>
      <c r="C223" s="141">
        <v>3</v>
      </c>
      <c r="D223" s="141">
        <v>60</v>
      </c>
      <c r="E223" s="148">
        <f t="shared" si="0"/>
        <v>180</v>
      </c>
    </row>
    <row r="224" spans="1:6" x14ac:dyDescent="0.35">
      <c r="A224" s="146">
        <v>50</v>
      </c>
      <c r="B224" s="52" t="s">
        <v>250</v>
      </c>
      <c r="C224" s="141">
        <v>1</v>
      </c>
      <c r="D224" s="141">
        <v>750</v>
      </c>
      <c r="E224" s="148">
        <f t="shared" si="0"/>
        <v>750</v>
      </c>
      <c r="F224" s="45"/>
    </row>
    <row r="225" spans="1:8" x14ac:dyDescent="0.35">
      <c r="A225" s="146">
        <v>51</v>
      </c>
      <c r="B225" s="53" t="s">
        <v>251</v>
      </c>
      <c r="C225" s="141">
        <v>2</v>
      </c>
      <c r="D225" s="141">
        <v>500</v>
      </c>
      <c r="E225" s="148">
        <f t="shared" si="0"/>
        <v>1000</v>
      </c>
      <c r="F225">
        <v>346</v>
      </c>
    </row>
    <row r="226" spans="1:8" x14ac:dyDescent="0.35">
      <c r="A226" s="146">
        <v>52</v>
      </c>
      <c r="B226" s="53" t="s">
        <v>252</v>
      </c>
      <c r="C226" s="141">
        <v>1</v>
      </c>
      <c r="D226" s="141">
        <v>6000</v>
      </c>
      <c r="E226" s="148">
        <f t="shared" si="0"/>
        <v>6000</v>
      </c>
      <c r="F226">
        <v>310</v>
      </c>
    </row>
    <row r="227" spans="1:8" x14ac:dyDescent="0.35">
      <c r="A227" s="146"/>
      <c r="B227" s="52"/>
      <c r="C227" s="141"/>
      <c r="D227" s="141"/>
      <c r="E227" s="148">
        <f t="shared" si="0"/>
        <v>0</v>
      </c>
    </row>
    <row r="228" spans="1:8" x14ac:dyDescent="0.35">
      <c r="A228" s="146"/>
      <c r="B228" s="52"/>
      <c r="C228" s="141"/>
      <c r="D228" s="141"/>
      <c r="E228" s="148">
        <f t="shared" si="0"/>
        <v>0</v>
      </c>
    </row>
    <row r="229" spans="1:8" x14ac:dyDescent="0.35">
      <c r="A229" s="146"/>
      <c r="B229" s="52"/>
      <c r="C229" s="141"/>
      <c r="D229" s="141"/>
      <c r="E229" s="148">
        <f t="shared" si="0"/>
        <v>0</v>
      </c>
      <c r="H229" s="45"/>
    </row>
    <row r="230" spans="1:8" x14ac:dyDescent="0.35">
      <c r="A230" s="146"/>
      <c r="B230" s="52"/>
      <c r="C230" s="116"/>
      <c r="D230" s="117"/>
      <c r="E230" s="148">
        <f t="shared" si="0"/>
        <v>0</v>
      </c>
      <c r="H230" s="45"/>
    </row>
    <row r="231" spans="1:8" x14ac:dyDescent="0.35">
      <c r="A231" s="146"/>
      <c r="B231" s="146"/>
      <c r="C231" s="146"/>
      <c r="D231" s="148"/>
      <c r="E231" s="148">
        <f t="shared" si="0"/>
        <v>0</v>
      </c>
      <c r="H231" s="45"/>
    </row>
    <row r="232" spans="1:8" x14ac:dyDescent="0.35">
      <c r="A232" s="146"/>
      <c r="B232" s="146" t="s">
        <v>42</v>
      </c>
      <c r="C232" s="146"/>
      <c r="D232" s="146"/>
      <c r="E232" s="148">
        <f>E226+E225+E215+E182+F181+E175</f>
        <v>29400.003999</v>
      </c>
      <c r="G232" s="154"/>
      <c r="H232" s="45"/>
    </row>
  </sheetData>
  <mergeCells count="28">
    <mergeCell ref="A147:J147"/>
    <mergeCell ref="A155:J155"/>
    <mergeCell ref="A163:J163"/>
    <mergeCell ref="A171:J171"/>
    <mergeCell ref="A94:J94"/>
    <mergeCell ref="A106:J106"/>
    <mergeCell ref="A118:J118"/>
    <mergeCell ref="A123:J123"/>
    <mergeCell ref="A131:J131"/>
    <mergeCell ref="A139:J139"/>
    <mergeCell ref="A82:J82"/>
    <mergeCell ref="A32:J32"/>
    <mergeCell ref="A40:J40"/>
    <mergeCell ref="A49:J49"/>
    <mergeCell ref="A54:A55"/>
    <mergeCell ref="C54:C55"/>
    <mergeCell ref="D54:D55"/>
    <mergeCell ref="A59:A60"/>
    <mergeCell ref="C59:C60"/>
    <mergeCell ref="D59:D60"/>
    <mergeCell ref="A69:J69"/>
    <mergeCell ref="A71:J71"/>
    <mergeCell ref="A6:I6"/>
    <mergeCell ref="A21:J21"/>
    <mergeCell ref="A23:A25"/>
    <mergeCell ref="B23:B25"/>
    <mergeCell ref="C23:C25"/>
    <mergeCell ref="D23:D25"/>
  </mergeCells>
  <hyperlinks>
    <hyperlink ref="A7" r:id="rId1" display="consultantplus://offline/ref=0F40E7BB26451C12492B4EE999FF440CA68FF2B663E7B1FF39F1609F36278DFFAC49D49C8BAE0C53EB5F3AiAzCI"/>
    <hyperlink ref="B63" location="Par1140" display="Par1140"/>
    <hyperlink ref="B64" location="Par1140" display="Par1140"/>
    <hyperlink ref="A69" r:id="rId2" display="consultantplus://offline/ref=0F40E7BB26451C12492B50E48F931904A283AEBF65E4E6A064F737C0i6z6I"/>
  </hyperlinks>
  <pageMargins left="0.70866141732283472" right="0" top="0" bottom="0" header="0.31496062992125984" footer="0.31496062992125984"/>
  <pageSetup paperSize="9" scale="85"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22"/>
  <sheetViews>
    <sheetView topLeftCell="A4" workbookViewId="0">
      <selection activeCell="A5" sqref="A5"/>
    </sheetView>
  </sheetViews>
  <sheetFormatPr defaultRowHeight="48" customHeight="1" x14ac:dyDescent="0.35"/>
  <sheetData>
    <row r="1" spans="1:161" s="183" customFormat="1" ht="53.25" customHeight="1" x14ac:dyDescent="0.3">
      <c r="A1" s="450" t="s">
        <v>589</v>
      </c>
      <c r="B1" s="451"/>
      <c r="C1" s="451"/>
      <c r="D1" s="451"/>
      <c r="E1" s="451"/>
      <c r="F1" s="451"/>
      <c r="G1" s="451"/>
      <c r="H1" s="451"/>
      <c r="I1" s="451"/>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c r="EI1" s="194"/>
      <c r="EJ1" s="194"/>
      <c r="EK1" s="194"/>
      <c r="EL1" s="194"/>
      <c r="EM1" s="194"/>
      <c r="EN1" s="194"/>
      <c r="EO1" s="194"/>
      <c r="EP1" s="194"/>
      <c r="EQ1" s="194"/>
      <c r="ER1" s="194"/>
      <c r="ES1" s="194"/>
      <c r="ET1" s="194"/>
      <c r="EU1" s="194"/>
      <c r="EV1" s="194"/>
      <c r="EW1" s="194"/>
      <c r="EX1" s="194"/>
      <c r="EY1" s="194"/>
      <c r="EZ1" s="194"/>
      <c r="FA1" s="194"/>
      <c r="FB1" s="194"/>
      <c r="FC1" s="194"/>
      <c r="FD1" s="194"/>
      <c r="FE1" s="194"/>
    </row>
    <row r="2" spans="1:161" s="183" customFormat="1" ht="129.75" customHeight="1" x14ac:dyDescent="0.2">
      <c r="A2" s="452" t="s">
        <v>590</v>
      </c>
      <c r="B2" s="453"/>
      <c r="C2" s="453"/>
      <c r="D2" s="453"/>
      <c r="E2" s="453"/>
      <c r="F2" s="453"/>
      <c r="G2" s="453"/>
      <c r="H2" s="453"/>
      <c r="I2" s="453"/>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c r="ED2" s="195"/>
      <c r="EE2" s="195"/>
      <c r="EF2" s="195"/>
      <c r="EG2" s="195"/>
      <c r="EH2" s="195"/>
      <c r="EI2" s="195"/>
      <c r="EJ2" s="195"/>
      <c r="EK2" s="195"/>
      <c r="EL2" s="195"/>
      <c r="EM2" s="195"/>
      <c r="EN2" s="195"/>
      <c r="EO2" s="195"/>
      <c r="EP2" s="195"/>
      <c r="EQ2" s="195"/>
      <c r="ER2" s="195"/>
      <c r="ES2" s="195"/>
      <c r="ET2" s="195"/>
      <c r="EU2" s="195"/>
      <c r="EV2" s="195"/>
      <c r="EW2" s="195"/>
      <c r="EX2" s="195"/>
      <c r="EY2" s="195"/>
      <c r="EZ2" s="195"/>
      <c r="FA2" s="195"/>
      <c r="FB2" s="195"/>
      <c r="FC2" s="195"/>
      <c r="FD2" s="195"/>
      <c r="FE2" s="195"/>
    </row>
    <row r="3" spans="1:161" s="183" customFormat="1" ht="28.5" customHeight="1" x14ac:dyDescent="0.3">
      <c r="A3" s="454" t="s">
        <v>591</v>
      </c>
      <c r="B3" s="455"/>
      <c r="C3" s="455"/>
      <c r="D3" s="455"/>
      <c r="E3" s="455"/>
      <c r="F3" s="455"/>
      <c r="G3" s="455"/>
      <c r="H3" s="455"/>
      <c r="I3" s="455"/>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c r="EI3" s="196"/>
      <c r="EJ3" s="196"/>
      <c r="EK3" s="196"/>
      <c r="EL3" s="196"/>
      <c r="EM3" s="196"/>
      <c r="EN3" s="196"/>
      <c r="EO3" s="196"/>
      <c r="EP3" s="196"/>
      <c r="EQ3" s="196"/>
      <c r="ER3" s="196"/>
      <c r="ES3" s="196"/>
      <c r="ET3" s="196"/>
      <c r="EU3" s="196"/>
      <c r="EV3" s="196"/>
      <c r="EW3" s="196"/>
      <c r="EX3" s="196"/>
      <c r="EY3" s="196"/>
      <c r="EZ3" s="196"/>
      <c r="FA3" s="196"/>
      <c r="FB3" s="196"/>
      <c r="FC3" s="196"/>
      <c r="FD3" s="196"/>
      <c r="FE3" s="196"/>
    </row>
    <row r="4" spans="1:161" s="183" customFormat="1" ht="24.75" customHeight="1" x14ac:dyDescent="0.35">
      <c r="A4" s="450" t="s">
        <v>592</v>
      </c>
      <c r="B4" s="456"/>
      <c r="C4" s="456"/>
      <c r="D4" s="456"/>
      <c r="E4" s="456"/>
      <c r="F4" s="456"/>
      <c r="G4" s="456"/>
      <c r="H4" s="456"/>
      <c r="I4" s="456"/>
    </row>
    <row r="5" spans="1:161" s="183" customFormat="1" ht="19.5" customHeight="1" x14ac:dyDescent="0.3">
      <c r="A5" s="197" t="s">
        <v>593</v>
      </c>
      <c r="B5" s="198"/>
      <c r="C5" s="198"/>
      <c r="D5" s="198"/>
      <c r="E5" s="198"/>
      <c r="F5" s="198"/>
      <c r="G5" s="198"/>
      <c r="H5" s="198"/>
      <c r="I5" s="198"/>
    </row>
    <row r="6" spans="1:161" s="183" customFormat="1" ht="18.75" customHeight="1" x14ac:dyDescent="0.3">
      <c r="A6" s="197" t="s">
        <v>594</v>
      </c>
      <c r="B6" s="198"/>
      <c r="C6" s="198"/>
      <c r="D6" s="198"/>
      <c r="E6" s="198"/>
      <c r="F6" s="198"/>
      <c r="G6" s="198"/>
      <c r="H6" s="198"/>
      <c r="I6" s="198"/>
    </row>
    <row r="7" spans="1:161" s="183" customFormat="1" ht="53.25" customHeight="1" x14ac:dyDescent="0.3">
      <c r="A7" s="454" t="s">
        <v>595</v>
      </c>
      <c r="B7" s="455"/>
      <c r="C7" s="455"/>
      <c r="D7" s="455"/>
      <c r="E7" s="455"/>
      <c r="F7" s="455"/>
      <c r="G7" s="455"/>
      <c r="H7" s="455"/>
      <c r="I7" s="455"/>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c r="CC7" s="196"/>
      <c r="CD7" s="196"/>
      <c r="CE7" s="196"/>
      <c r="CF7" s="196"/>
      <c r="CG7" s="196"/>
      <c r="CH7" s="196"/>
      <c r="CI7" s="196"/>
      <c r="CJ7" s="196"/>
      <c r="CK7" s="196"/>
      <c r="CL7" s="196"/>
      <c r="CM7" s="196"/>
      <c r="CN7" s="196"/>
      <c r="CO7" s="196"/>
      <c r="CP7" s="196"/>
      <c r="CQ7" s="196"/>
      <c r="CR7" s="196"/>
      <c r="CS7" s="196"/>
      <c r="CT7" s="196"/>
      <c r="CU7" s="196"/>
      <c r="CV7" s="196"/>
      <c r="CW7" s="196"/>
      <c r="CX7" s="196"/>
      <c r="CY7" s="196"/>
      <c r="CZ7" s="196"/>
      <c r="DA7" s="196"/>
      <c r="DB7" s="196"/>
      <c r="DC7" s="196"/>
      <c r="DD7" s="196"/>
      <c r="DE7" s="196"/>
      <c r="DF7" s="196"/>
      <c r="DG7" s="196"/>
      <c r="DH7" s="196"/>
      <c r="DI7" s="196"/>
      <c r="DJ7" s="196"/>
      <c r="DK7" s="196"/>
      <c r="DL7" s="196"/>
      <c r="DM7" s="196"/>
      <c r="DN7" s="196"/>
      <c r="DO7" s="196"/>
      <c r="DP7" s="196"/>
      <c r="DQ7" s="196"/>
      <c r="DR7" s="196"/>
      <c r="DS7" s="196"/>
      <c r="DT7" s="196"/>
      <c r="DU7" s="196"/>
      <c r="DV7" s="196"/>
      <c r="DW7" s="196"/>
      <c r="DX7" s="196"/>
      <c r="DY7" s="196"/>
      <c r="DZ7" s="196"/>
      <c r="EA7" s="196"/>
      <c r="EB7" s="196"/>
      <c r="EC7" s="196"/>
      <c r="ED7" s="196"/>
      <c r="EE7" s="196"/>
      <c r="EF7" s="196"/>
      <c r="EG7" s="196"/>
      <c r="EH7" s="196"/>
      <c r="EI7" s="196"/>
      <c r="EJ7" s="196"/>
      <c r="EK7" s="196"/>
      <c r="EL7" s="196"/>
      <c r="EM7" s="196"/>
      <c r="EN7" s="196"/>
      <c r="EO7" s="196"/>
      <c r="EP7" s="196"/>
      <c r="EQ7" s="196"/>
      <c r="ER7" s="196"/>
      <c r="ES7" s="196"/>
      <c r="ET7" s="196"/>
      <c r="EU7" s="196"/>
      <c r="EV7" s="196"/>
      <c r="EW7" s="196"/>
      <c r="EX7" s="196"/>
      <c r="EY7" s="196"/>
      <c r="EZ7" s="196"/>
      <c r="FA7" s="196"/>
      <c r="FB7" s="196"/>
      <c r="FC7" s="196"/>
      <c r="FD7" s="196"/>
      <c r="FE7" s="196"/>
    </row>
    <row r="8" spans="1:161" ht="15" customHeight="1" x14ac:dyDescent="0.35">
      <c r="A8" s="199"/>
      <c r="B8" s="199"/>
      <c r="C8" s="199"/>
      <c r="D8" s="199"/>
      <c r="E8" s="199"/>
      <c r="F8" s="199"/>
      <c r="G8" s="199"/>
      <c r="H8" s="199"/>
      <c r="I8" s="199"/>
    </row>
    <row r="9" spans="1:161" ht="135" customHeight="1" x14ac:dyDescent="0.35"/>
    <row r="10" spans="1:161" ht="14.5" x14ac:dyDescent="0.35"/>
    <row r="11" spans="1:161" ht="14.5" x14ac:dyDescent="0.35"/>
    <row r="12" spans="1:161" ht="14.5" x14ac:dyDescent="0.35"/>
    <row r="13" spans="1:161" ht="14.5" x14ac:dyDescent="0.35"/>
    <row r="14" spans="1:161" ht="14.5" x14ac:dyDescent="0.35"/>
    <row r="16" spans="1:161" ht="14.5" x14ac:dyDescent="0.35"/>
    <row r="17" ht="14.5" x14ac:dyDescent="0.35"/>
    <row r="18" ht="14.5" x14ac:dyDescent="0.35"/>
    <row r="19" ht="14.5" x14ac:dyDescent="0.35"/>
    <row r="20" ht="14.5" x14ac:dyDescent="0.35"/>
    <row r="22" ht="14.5" x14ac:dyDescent="0.35"/>
  </sheetData>
  <mergeCells count="5">
    <mergeCell ref="A1:I1"/>
    <mergeCell ref="A2:I2"/>
    <mergeCell ref="A3:I3"/>
    <mergeCell ref="A4:I4"/>
    <mergeCell ref="A7:I7"/>
  </mergeCells>
  <hyperlinks>
    <hyperlink ref="G9" r:id="rId1" display="consultantplus://offline/ref=A2ECB452F8E5362CD0FEE52CC81184833078A2810B5FC54E4FB28E44A6x8PAJ"/>
    <hyperlink ref="J9" r:id="rId2" display="consultantplus://offline/ref=A2ECB452F8E5362CD0FEE52CC81184833078A2860C59C54E4FB28E44A6x8PAJ"/>
  </hyperlinks>
  <pageMargins left="0.70866141732283472" right="0" top="0" bottom="0" header="0.31496062992125984" footer="0.31496062992125984"/>
  <pageSetup paperSize="9"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Y35"/>
  <sheetViews>
    <sheetView topLeftCell="A16" workbookViewId="0">
      <selection activeCell="G15" sqref="G15"/>
    </sheetView>
  </sheetViews>
  <sheetFormatPr defaultColWidth="12.81640625" defaultRowHeight="14" x14ac:dyDescent="0.3"/>
  <cols>
    <col min="1" max="1" width="27.453125" style="201" customWidth="1"/>
    <col min="2" max="2" width="20.7265625" style="201" customWidth="1"/>
    <col min="3" max="3" width="17.26953125" style="201" customWidth="1"/>
    <col min="4" max="4" width="17.81640625" style="201" customWidth="1"/>
    <col min="5" max="5" width="14" style="201" customWidth="1"/>
    <col min="6" max="6" width="17.54296875" style="201" customWidth="1"/>
    <col min="7" max="7" width="21.26953125" style="201" customWidth="1"/>
    <col min="8" max="16384" width="12.81640625" style="201"/>
  </cols>
  <sheetData>
    <row r="1" spans="1:77" x14ac:dyDescent="0.3">
      <c r="A1" s="463" t="s">
        <v>644</v>
      </c>
      <c r="B1" s="463"/>
      <c r="C1" s="463"/>
      <c r="D1" s="463"/>
      <c r="E1" s="463"/>
      <c r="F1" s="463"/>
      <c r="G1" s="463"/>
      <c r="H1" s="200"/>
      <c r="I1" s="200"/>
      <c r="J1" s="200"/>
      <c r="K1" s="200"/>
    </row>
    <row r="3" spans="1:77" ht="37.5" customHeight="1" x14ac:dyDescent="0.3">
      <c r="A3" s="464" t="s">
        <v>614</v>
      </c>
      <c r="B3" s="464"/>
      <c r="C3" s="464"/>
      <c r="D3" s="464"/>
      <c r="E3" s="464"/>
      <c r="F3" s="464"/>
      <c r="G3" s="464"/>
    </row>
    <row r="4" spans="1:77" ht="65" x14ac:dyDescent="0.3">
      <c r="A4" s="202" t="s">
        <v>615</v>
      </c>
      <c r="B4" s="202" t="s">
        <v>616</v>
      </c>
      <c r="C4" s="202" t="s">
        <v>617</v>
      </c>
      <c r="D4" s="202" t="s">
        <v>618</v>
      </c>
      <c r="E4" s="202" t="s">
        <v>619</v>
      </c>
      <c r="F4" s="202" t="s">
        <v>620</v>
      </c>
      <c r="G4" s="202" t="s">
        <v>621</v>
      </c>
    </row>
    <row r="5" spans="1:77" ht="91" x14ac:dyDescent="0.3">
      <c r="A5" s="229" t="s">
        <v>648</v>
      </c>
      <c r="B5" s="203">
        <f>'[1]для приказа'!$B$21</f>
        <v>34319.952718676126</v>
      </c>
      <c r="C5" s="203">
        <f>'[2]для приказа'!$C$21</f>
        <v>5513.0237580993526</v>
      </c>
      <c r="D5" s="203">
        <f>SUM(B5:C5)</f>
        <v>39832.976476775482</v>
      </c>
      <c r="E5" s="204">
        <v>184</v>
      </c>
      <c r="F5" s="203">
        <f>'[2]Форма 6'!$D$21</f>
        <v>386864.96760259179</v>
      </c>
      <c r="G5" s="205">
        <f>E5*D5+F5</f>
        <v>7716132.6393292807</v>
      </c>
    </row>
    <row r="6" spans="1:77" ht="91" x14ac:dyDescent="0.3">
      <c r="A6" s="229" t="s">
        <v>649</v>
      </c>
      <c r="B6" s="203">
        <f>'[1]для приказа'!$B$38</f>
        <v>34319.952718676119</v>
      </c>
      <c r="C6" s="203">
        <f>'[2]для приказа'!$C$38</f>
        <v>5513.0237580993526</v>
      </c>
      <c r="D6" s="203">
        <f t="shared" ref="D6:D8" si="0">SUM(B6:C6)</f>
        <v>39832.976476775468</v>
      </c>
      <c r="E6" s="204">
        <v>211</v>
      </c>
      <c r="F6" s="203">
        <f>'[2]Форма 6'!$D$39</f>
        <v>443633.19654427643</v>
      </c>
      <c r="G6" s="205">
        <f t="shared" ref="G6:G7" si="1">E6*D6+F6</f>
        <v>8848391.2331438996</v>
      </c>
    </row>
    <row r="7" spans="1:77" ht="91" x14ac:dyDescent="0.3">
      <c r="A7" s="229" t="s">
        <v>650</v>
      </c>
      <c r="B7" s="203">
        <f>'[1]для приказа'!$B$55</f>
        <v>34319.952718676119</v>
      </c>
      <c r="C7" s="203">
        <f>'[2]для приказа'!$C$55</f>
        <v>5513.0237580993517</v>
      </c>
      <c r="D7" s="203">
        <f t="shared" si="0"/>
        <v>39832.976476775468</v>
      </c>
      <c r="E7" s="204">
        <v>28</v>
      </c>
      <c r="F7" s="203">
        <f>'[2]Форма 6'!$D$57</f>
        <v>58870.755939524839</v>
      </c>
      <c r="G7" s="205">
        <f t="shared" si="1"/>
        <v>1174194.0972892379</v>
      </c>
    </row>
    <row r="8" spans="1:77" ht="78" x14ac:dyDescent="0.3">
      <c r="A8" s="229" t="s">
        <v>651</v>
      </c>
      <c r="B8" s="203">
        <f>'[1]для приказа'!$B$72</f>
        <v>43050.000000000007</v>
      </c>
      <c r="C8" s="203">
        <f>'[2]для приказа'!$C$72</f>
        <v>5513.0237580993517</v>
      </c>
      <c r="D8" s="203">
        <f t="shared" si="0"/>
        <v>48563.023758099356</v>
      </c>
      <c r="E8" s="204">
        <v>40</v>
      </c>
      <c r="F8" s="203">
        <f>'[2]Форма 6'!$D$75</f>
        <v>84101.079913606911</v>
      </c>
      <c r="G8" s="205">
        <f>E8*D8+F8</f>
        <v>2026622.0302375811</v>
      </c>
    </row>
    <row r="9" spans="1:77" x14ac:dyDescent="0.3">
      <c r="A9" s="206" t="s">
        <v>42</v>
      </c>
      <c r="B9" s="207" t="s">
        <v>127</v>
      </c>
      <c r="C9" s="207" t="s">
        <v>127</v>
      </c>
      <c r="D9" s="207" t="s">
        <v>127</v>
      </c>
      <c r="E9" s="207" t="s">
        <v>127</v>
      </c>
      <c r="F9" s="207" t="s">
        <v>127</v>
      </c>
      <c r="G9" s="205">
        <f>SUM(G5:G8)</f>
        <v>19765340</v>
      </c>
    </row>
    <row r="12" spans="1:77" x14ac:dyDescent="0.3">
      <c r="A12" s="463" t="s">
        <v>622</v>
      </c>
      <c r="B12" s="463"/>
      <c r="C12" s="463"/>
      <c r="D12" s="463"/>
      <c r="E12" s="463"/>
      <c r="F12" s="463"/>
      <c r="G12" s="463"/>
    </row>
    <row r="13" spans="1:77" x14ac:dyDescent="0.3">
      <c r="A13" s="465" t="s">
        <v>623</v>
      </c>
      <c r="B13" s="466"/>
      <c r="C13" s="466"/>
      <c r="D13" s="466"/>
      <c r="E13" s="466"/>
      <c r="F13" s="467"/>
      <c r="G13" s="208" t="s">
        <v>624</v>
      </c>
    </row>
    <row r="14" spans="1:77" ht="14.5" x14ac:dyDescent="0.35">
      <c r="A14" s="457" t="s">
        <v>691</v>
      </c>
      <c r="B14" s="458"/>
      <c r="C14" s="458"/>
      <c r="D14" s="458"/>
      <c r="E14" s="458"/>
      <c r="F14" s="459"/>
      <c r="G14" s="209">
        <f>1858500-1858500</f>
        <v>0</v>
      </c>
    </row>
    <row r="15" spans="1:77" ht="14.5" x14ac:dyDescent="0.35">
      <c r="A15" s="265" t="s">
        <v>382</v>
      </c>
      <c r="B15" s="468"/>
      <c r="C15" s="468"/>
      <c r="D15" s="468"/>
      <c r="E15" s="468"/>
      <c r="F15" s="468"/>
      <c r="G15" s="210">
        <v>894200</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row>
    <row r="16" spans="1:77" ht="14.5" x14ac:dyDescent="0.35">
      <c r="A16" s="265" t="s">
        <v>384</v>
      </c>
      <c r="B16" s="468"/>
      <c r="C16" s="468"/>
      <c r="D16" s="468"/>
      <c r="E16" s="468"/>
      <c r="F16" s="468"/>
      <c r="G16" s="210">
        <f>796000+81000-60000-150000</f>
        <v>667000</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row>
    <row r="17" spans="1:77" ht="22.5" customHeight="1" x14ac:dyDescent="0.35">
      <c r="A17" s="265" t="s">
        <v>386</v>
      </c>
      <c r="B17" s="468"/>
      <c r="C17" s="468"/>
      <c r="D17" s="468"/>
      <c r="E17" s="468"/>
      <c r="F17" s="468"/>
      <c r="G17" s="210">
        <f>81000-81000</f>
        <v>0</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row>
    <row r="18" spans="1:77" ht="22.5" customHeight="1" x14ac:dyDescent="0.35">
      <c r="A18" s="265" t="s">
        <v>670</v>
      </c>
      <c r="B18" s="468"/>
      <c r="C18" s="468"/>
      <c r="D18" s="468"/>
      <c r="E18" s="468"/>
      <c r="F18" s="468"/>
      <c r="G18" s="210">
        <v>63000</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row>
    <row r="19" spans="1:77" ht="30.75" customHeight="1" x14ac:dyDescent="0.35">
      <c r="A19" s="265" t="s">
        <v>671</v>
      </c>
      <c r="B19" s="468"/>
      <c r="C19" s="468"/>
      <c r="D19" s="468"/>
      <c r="E19" s="468"/>
      <c r="F19" s="468"/>
      <c r="G19" s="210">
        <v>31500</v>
      </c>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row>
    <row r="20" spans="1:77" ht="36" customHeight="1" x14ac:dyDescent="0.35">
      <c r="A20" s="265" t="s">
        <v>678</v>
      </c>
      <c r="B20" s="468"/>
      <c r="C20" s="468"/>
      <c r="D20" s="468"/>
      <c r="E20" s="468"/>
      <c r="F20" s="468"/>
      <c r="G20" s="210">
        <v>139500</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row>
    <row r="21" spans="1:77" ht="48" customHeight="1" x14ac:dyDescent="0.35">
      <c r="A21" s="265" t="s">
        <v>679</v>
      </c>
      <c r="B21" s="468"/>
      <c r="C21" s="468"/>
      <c r="D21" s="468"/>
      <c r="E21" s="468"/>
      <c r="F21" s="468"/>
      <c r="G21" s="210">
        <v>187500</v>
      </c>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row>
    <row r="22" spans="1:77" ht="14.5" x14ac:dyDescent="0.35">
      <c r="A22" s="265" t="s">
        <v>388</v>
      </c>
      <c r="B22" s="468"/>
      <c r="C22" s="468"/>
      <c r="D22" s="468"/>
      <c r="E22" s="468"/>
      <c r="F22" s="468"/>
      <c r="G22" s="210">
        <v>170000</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row>
    <row r="23" spans="1:77" ht="44.25" customHeight="1" x14ac:dyDescent="0.35">
      <c r="A23" s="265" t="s">
        <v>687</v>
      </c>
      <c r="B23" s="468"/>
      <c r="C23" s="468"/>
      <c r="D23" s="468"/>
      <c r="E23" s="468"/>
      <c r="F23" s="468"/>
      <c r="G23" s="210">
        <v>78000</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row>
    <row r="24" spans="1:77" ht="14.5" x14ac:dyDescent="0.35">
      <c r="A24" s="265" t="s">
        <v>390</v>
      </c>
      <c r="B24" s="468"/>
      <c r="C24" s="468"/>
      <c r="D24" s="468"/>
      <c r="E24" s="468"/>
      <c r="F24" s="468"/>
      <c r="G24" s="210">
        <v>0</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row>
    <row r="25" spans="1:77" ht="14.5" x14ac:dyDescent="0.35">
      <c r="A25" s="265" t="s">
        <v>392</v>
      </c>
      <c r="B25" s="468"/>
      <c r="C25" s="468"/>
      <c r="D25" s="468"/>
      <c r="E25" s="468"/>
      <c r="F25" s="468"/>
      <c r="G25" s="210">
        <v>0</v>
      </c>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row>
    <row r="26" spans="1:77" ht="16.5" customHeight="1" x14ac:dyDescent="0.35">
      <c r="A26" s="460" t="s">
        <v>625</v>
      </c>
      <c r="B26" s="461"/>
      <c r="C26" s="461"/>
      <c r="D26" s="461"/>
      <c r="E26" s="461"/>
      <c r="F26" s="462"/>
      <c r="G26" s="210">
        <v>336600</v>
      </c>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row>
    <row r="27" spans="1:77" ht="14.5" x14ac:dyDescent="0.35">
      <c r="A27" s="265" t="s">
        <v>396</v>
      </c>
      <c r="B27" s="468"/>
      <c r="C27" s="468"/>
      <c r="D27" s="468"/>
      <c r="E27" s="468"/>
      <c r="F27" s="468"/>
      <c r="G27" s="210">
        <v>15100</v>
      </c>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row>
    <row r="28" spans="1:77" ht="27" customHeight="1" x14ac:dyDescent="0.35">
      <c r="A28" s="265" t="s">
        <v>398</v>
      </c>
      <c r="B28" s="468"/>
      <c r="C28" s="468"/>
      <c r="D28" s="468"/>
      <c r="E28" s="468"/>
      <c r="F28" s="468"/>
      <c r="G28" s="210">
        <v>100000</v>
      </c>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row>
    <row r="29" spans="1:77" ht="18" customHeight="1" x14ac:dyDescent="0.35">
      <c r="A29" s="265" t="s">
        <v>400</v>
      </c>
      <c r="B29" s="468"/>
      <c r="C29" s="468"/>
      <c r="D29" s="468"/>
      <c r="E29" s="468"/>
      <c r="F29" s="468"/>
      <c r="G29" s="210">
        <v>48150</v>
      </c>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row>
    <row r="30" spans="1:77" ht="15" customHeight="1" x14ac:dyDescent="0.35">
      <c r="A30" s="265" t="s">
        <v>602</v>
      </c>
      <c r="B30" s="468"/>
      <c r="C30" s="468"/>
      <c r="D30" s="468"/>
      <c r="E30" s="468"/>
      <c r="F30" s="468"/>
      <c r="G30" s="210">
        <f>722000+222+7295.17-15305.05</f>
        <v>714212.12</v>
      </c>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row>
    <row r="31" spans="1:77" ht="15" customHeight="1" x14ac:dyDescent="0.35">
      <c r="A31" s="265" t="s">
        <v>653</v>
      </c>
      <c r="B31" s="468"/>
      <c r="C31" s="468"/>
      <c r="D31" s="468"/>
      <c r="E31" s="468"/>
      <c r="F31" s="468"/>
      <c r="G31" s="210">
        <v>114315</v>
      </c>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row>
    <row r="32" spans="1:77" ht="14.5" x14ac:dyDescent="0.35">
      <c r="A32" s="469" t="s">
        <v>42</v>
      </c>
      <c r="B32" s="470"/>
      <c r="C32" s="470"/>
      <c r="D32" s="470"/>
      <c r="E32" s="470"/>
      <c r="F32" s="471"/>
      <c r="G32" s="211">
        <f>SUM(G14:G31)</f>
        <v>3559077.12</v>
      </c>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row>
    <row r="35" spans="7:7" x14ac:dyDescent="0.3">
      <c r="G35" s="212"/>
    </row>
  </sheetData>
  <mergeCells count="23">
    <mergeCell ref="A32:F32"/>
    <mergeCell ref="A31:F31"/>
    <mergeCell ref="A23:F23"/>
    <mergeCell ref="A27:F27"/>
    <mergeCell ref="A28:F28"/>
    <mergeCell ref="A29:F29"/>
    <mergeCell ref="A30:F30"/>
    <mergeCell ref="A14:F14"/>
    <mergeCell ref="A26:F26"/>
    <mergeCell ref="A1:G1"/>
    <mergeCell ref="A3:G3"/>
    <mergeCell ref="A12:G12"/>
    <mergeCell ref="A13:F13"/>
    <mergeCell ref="A15:F15"/>
    <mergeCell ref="A16:F16"/>
    <mergeCell ref="A17:F17"/>
    <mergeCell ref="A22:F22"/>
    <mergeCell ref="A24:F24"/>
    <mergeCell ref="A25:F25"/>
    <mergeCell ref="A18:F18"/>
    <mergeCell ref="A19:F19"/>
    <mergeCell ref="A20:F20"/>
    <mergeCell ref="A21:F21"/>
  </mergeCells>
  <pageMargins left="0.70866141732283472" right="0" top="0" bottom="0" header="0.31496062992125984" footer="0.31496062992125984"/>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opLeftCell="A4" workbookViewId="0">
      <selection activeCell="A22" sqref="A22"/>
    </sheetView>
  </sheetViews>
  <sheetFormatPr defaultRowHeight="14.5" x14ac:dyDescent="0.35"/>
  <cols>
    <col min="1" max="1" width="34.1796875" customWidth="1"/>
    <col min="2" max="2" width="12.81640625" customWidth="1"/>
    <col min="3" max="3" width="13.26953125" customWidth="1"/>
    <col min="4" max="4" width="13.1796875" customWidth="1"/>
    <col min="5" max="5" width="13" customWidth="1"/>
    <col min="6" max="6" width="12.7265625" customWidth="1"/>
    <col min="7" max="7" width="11.81640625" customWidth="1"/>
  </cols>
  <sheetData>
    <row r="1" spans="1:7" ht="44.25" customHeight="1" x14ac:dyDescent="0.35">
      <c r="A1" s="477" t="s">
        <v>626</v>
      </c>
      <c r="B1" s="477"/>
      <c r="C1" s="477"/>
      <c r="D1" s="477"/>
      <c r="E1" s="477"/>
      <c r="F1" s="477"/>
    </row>
    <row r="2" spans="1:7" x14ac:dyDescent="0.35">
      <c r="A2" s="478" t="s">
        <v>623</v>
      </c>
      <c r="B2" s="479"/>
      <c r="C2" s="480"/>
      <c r="D2" s="213" t="s">
        <v>624</v>
      </c>
    </row>
    <row r="3" spans="1:7" x14ac:dyDescent="0.35">
      <c r="A3" s="472" t="s">
        <v>627</v>
      </c>
      <c r="B3" s="473"/>
      <c r="C3" s="473"/>
      <c r="D3" s="214">
        <f>G16</f>
        <v>3388547</v>
      </c>
    </row>
    <row r="4" spans="1:7" x14ac:dyDescent="0.35">
      <c r="A4" s="472" t="s">
        <v>628</v>
      </c>
      <c r="B4" s="473"/>
      <c r="C4" s="473"/>
      <c r="D4" s="214">
        <f>E23</f>
        <v>50880</v>
      </c>
    </row>
    <row r="5" spans="1:7" x14ac:dyDescent="0.35">
      <c r="A5" s="472" t="s">
        <v>629</v>
      </c>
      <c r="B5" s="473"/>
      <c r="C5" s="473"/>
      <c r="D5" s="214">
        <f>B30</f>
        <v>10000</v>
      </c>
    </row>
    <row r="6" spans="1:7" x14ac:dyDescent="0.35">
      <c r="A6" s="472" t="s">
        <v>630</v>
      </c>
      <c r="B6" s="473"/>
      <c r="C6" s="473"/>
      <c r="D6" s="214">
        <f>E35</f>
        <v>270000.00220482855</v>
      </c>
    </row>
    <row r="7" spans="1:7" x14ac:dyDescent="0.35">
      <c r="A7" s="474" t="s">
        <v>42</v>
      </c>
      <c r="B7" s="475"/>
      <c r="C7" s="476"/>
      <c r="D7" s="214">
        <f>SUM(D3:D6)</f>
        <v>3719427.0022048284</v>
      </c>
    </row>
    <row r="11" spans="1:7" ht="52" x14ac:dyDescent="0.35">
      <c r="A11" s="215" t="s">
        <v>3</v>
      </c>
      <c r="B11" s="217" t="s">
        <v>632</v>
      </c>
      <c r="C11" s="217" t="s">
        <v>633</v>
      </c>
      <c r="D11" s="217" t="s">
        <v>634</v>
      </c>
      <c r="E11" s="217" t="s">
        <v>635</v>
      </c>
      <c r="F11" s="217" t="s">
        <v>636</v>
      </c>
      <c r="G11" s="217" t="s">
        <v>631</v>
      </c>
    </row>
    <row r="12" spans="1:7" x14ac:dyDescent="0.35">
      <c r="A12" s="218">
        <v>1</v>
      </c>
      <c r="B12" s="223">
        <v>2</v>
      </c>
      <c r="C12" s="223">
        <v>3</v>
      </c>
      <c r="D12" s="223">
        <v>4</v>
      </c>
      <c r="E12" s="223">
        <v>4</v>
      </c>
      <c r="F12" s="219">
        <v>5</v>
      </c>
      <c r="G12" s="219">
        <v>6</v>
      </c>
    </row>
    <row r="13" spans="1:7" x14ac:dyDescent="0.35">
      <c r="A13" s="220" t="s">
        <v>637</v>
      </c>
      <c r="B13" s="5">
        <v>453</v>
      </c>
      <c r="C13" s="5">
        <v>29</v>
      </c>
      <c r="D13" s="5">
        <v>170</v>
      </c>
      <c r="E13" s="5"/>
      <c r="F13" s="224">
        <v>0.85</v>
      </c>
      <c r="G13" s="221">
        <f>B13*C13*D13*F13+0.5</f>
        <v>1898297</v>
      </c>
    </row>
    <row r="14" spans="1:7" x14ac:dyDescent="0.35">
      <c r="A14" s="225" t="s">
        <v>638</v>
      </c>
      <c r="B14" s="5">
        <v>75</v>
      </c>
      <c r="C14" s="5">
        <v>59</v>
      </c>
      <c r="D14" s="5">
        <v>170</v>
      </c>
      <c r="E14" s="5"/>
      <c r="F14" s="224">
        <v>1</v>
      </c>
      <c r="G14" s="221">
        <f>B14*C14*D14*F14</f>
        <v>752250</v>
      </c>
    </row>
    <row r="15" spans="1:7" x14ac:dyDescent="0.35">
      <c r="A15" s="225" t="s">
        <v>645</v>
      </c>
      <c r="B15" s="5">
        <v>40</v>
      </c>
      <c r="C15" s="5">
        <v>2050</v>
      </c>
      <c r="D15" s="5"/>
      <c r="E15" s="5">
        <v>9</v>
      </c>
      <c r="F15" s="221"/>
      <c r="G15" s="221">
        <f>B15*C15*E15</f>
        <v>738000</v>
      </c>
    </row>
    <row r="16" spans="1:7" x14ac:dyDescent="0.35">
      <c r="A16" s="222" t="s">
        <v>131</v>
      </c>
      <c r="B16" s="6"/>
      <c r="C16" s="6"/>
      <c r="D16" s="6"/>
      <c r="E16" s="221"/>
      <c r="F16" s="221"/>
      <c r="G16" s="221">
        <f>SUM(G13:G15)</f>
        <v>3388547</v>
      </c>
    </row>
    <row r="19" spans="1:5" ht="39" x14ac:dyDescent="0.35">
      <c r="A19" s="215" t="s">
        <v>3</v>
      </c>
      <c r="B19" s="217" t="s">
        <v>632</v>
      </c>
      <c r="C19" s="217" t="s">
        <v>633</v>
      </c>
      <c r="D19" s="217" t="s">
        <v>635</v>
      </c>
      <c r="E19" s="217" t="s">
        <v>631</v>
      </c>
    </row>
    <row r="20" spans="1:5" x14ac:dyDescent="0.35">
      <c r="A20" s="218">
        <v>1</v>
      </c>
      <c r="B20" s="223">
        <v>2</v>
      </c>
      <c r="C20" s="223">
        <v>3</v>
      </c>
      <c r="D20" s="223">
        <v>4</v>
      </c>
      <c r="E20" s="219">
        <v>5</v>
      </c>
    </row>
    <row r="21" spans="1:5" x14ac:dyDescent="0.35">
      <c r="A21" s="220" t="s">
        <v>639</v>
      </c>
      <c r="B21" s="5">
        <v>30</v>
      </c>
      <c r="C21" s="5">
        <v>640</v>
      </c>
      <c r="D21" s="5">
        <v>2</v>
      </c>
      <c r="E21" s="221">
        <f>B21*C21*D21</f>
        <v>38400</v>
      </c>
    </row>
    <row r="22" spans="1:5" x14ac:dyDescent="0.35">
      <c r="A22" s="220" t="s">
        <v>647</v>
      </c>
      <c r="B22" s="5">
        <v>30</v>
      </c>
      <c r="C22" s="5">
        <v>208</v>
      </c>
      <c r="D22" s="5">
        <v>2</v>
      </c>
      <c r="E22" s="221">
        <f t="shared" ref="E22" si="0">B22*C22*D22</f>
        <v>12480</v>
      </c>
    </row>
    <row r="23" spans="1:5" x14ac:dyDescent="0.35">
      <c r="A23" s="222" t="s">
        <v>131</v>
      </c>
      <c r="B23" s="6"/>
      <c r="C23" s="6"/>
      <c r="D23" s="6"/>
      <c r="E23" s="221">
        <f>SUM(E21:E22)</f>
        <v>50880</v>
      </c>
    </row>
    <row r="26" spans="1:5" ht="42" x14ac:dyDescent="0.35">
      <c r="A26" s="215" t="s">
        <v>3</v>
      </c>
      <c r="B26" s="226" t="s">
        <v>631</v>
      </c>
    </row>
    <row r="27" spans="1:5" x14ac:dyDescent="0.35">
      <c r="A27" s="6"/>
      <c r="B27" s="6"/>
    </row>
    <row r="28" spans="1:5" x14ac:dyDescent="0.35">
      <c r="A28" s="6" t="s">
        <v>640</v>
      </c>
      <c r="B28" s="40">
        <v>10000</v>
      </c>
    </row>
    <row r="29" spans="1:5" x14ac:dyDescent="0.35">
      <c r="A29" s="6"/>
      <c r="B29" s="40"/>
    </row>
    <row r="30" spans="1:5" x14ac:dyDescent="0.35">
      <c r="A30" s="222" t="s">
        <v>131</v>
      </c>
      <c r="B30" s="40">
        <f>B28</f>
        <v>10000</v>
      </c>
    </row>
    <row r="33" spans="1:5" ht="39" x14ac:dyDescent="0.35">
      <c r="A33" s="215" t="s">
        <v>3</v>
      </c>
      <c r="B33" s="216" t="s">
        <v>641</v>
      </c>
      <c r="C33" s="217" t="s">
        <v>642</v>
      </c>
      <c r="D33" s="227" t="s">
        <v>643</v>
      </c>
      <c r="E33" s="217" t="s">
        <v>631</v>
      </c>
    </row>
    <row r="34" spans="1:5" x14ac:dyDescent="0.35">
      <c r="A34" s="223">
        <v>1</v>
      </c>
      <c r="B34" s="223">
        <v>2</v>
      </c>
      <c r="C34" s="223">
        <v>3</v>
      </c>
      <c r="D34" s="223">
        <v>4</v>
      </c>
      <c r="E34" s="223">
        <v>5</v>
      </c>
    </row>
    <row r="35" spans="1:5" x14ac:dyDescent="0.35">
      <c r="A35" s="6" t="s">
        <v>646</v>
      </c>
      <c r="B35" s="6">
        <v>5442.6</v>
      </c>
      <c r="C35" s="6">
        <f>1611155+660439+317412.5+750770+0.8</f>
        <v>3339777.3</v>
      </c>
      <c r="D35" s="5">
        <v>440</v>
      </c>
      <c r="E35" s="40">
        <f>C35/B35*D35</f>
        <v>270000.00220482855</v>
      </c>
    </row>
  </sheetData>
  <mergeCells count="7">
    <mergeCell ref="A6:C6"/>
    <mergeCell ref="A7:C7"/>
    <mergeCell ref="A1:F1"/>
    <mergeCell ref="A2:C2"/>
    <mergeCell ref="A3:C3"/>
    <mergeCell ref="A4:C4"/>
    <mergeCell ref="A5:C5"/>
  </mergeCells>
  <pageMargins left="0.70866141732283472" right="0" top="0" bottom="0" header="0.31496062992125984" footer="0.31496062992125984"/>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5"/>
  <sheetViews>
    <sheetView topLeftCell="A118" workbookViewId="0">
      <selection activeCell="A180" sqref="A180"/>
    </sheetView>
  </sheetViews>
  <sheetFormatPr defaultRowHeight="14.5" x14ac:dyDescent="0.35"/>
  <cols>
    <col min="1" max="1" width="5" customWidth="1"/>
    <col min="2" max="2" width="25.1796875" customWidth="1"/>
    <col min="3" max="3" width="16" customWidth="1"/>
    <col min="4" max="4" width="11.453125" customWidth="1"/>
    <col min="5" max="5" width="15" customWidth="1"/>
    <col min="6" max="6" width="12.26953125" customWidth="1"/>
    <col min="7" max="7" width="12.81640625" customWidth="1"/>
    <col min="8" max="8" width="13.7265625" customWidth="1"/>
    <col min="9" max="9" width="9.81640625" customWidth="1"/>
    <col min="10" max="10" width="16.54296875" customWidth="1"/>
    <col min="12" max="12" width="9.54296875" bestFit="1" customWidth="1"/>
  </cols>
  <sheetData>
    <row r="1" spans="1:9" x14ac:dyDescent="0.35">
      <c r="I1" s="1" t="s">
        <v>16</v>
      </c>
    </row>
    <row r="2" spans="1:9" x14ac:dyDescent="0.35">
      <c r="I2" s="1" t="s">
        <v>12</v>
      </c>
    </row>
    <row r="3" spans="1:9" x14ac:dyDescent="0.35">
      <c r="I3" s="1" t="s">
        <v>17</v>
      </c>
    </row>
    <row r="4" spans="1:9" x14ac:dyDescent="0.35">
      <c r="I4" s="1" t="s">
        <v>13</v>
      </c>
    </row>
    <row r="5" spans="1:9" x14ac:dyDescent="0.35">
      <c r="A5" s="2"/>
    </row>
    <row r="6" spans="1:9" x14ac:dyDescent="0.35">
      <c r="A6" s="481" t="s">
        <v>18</v>
      </c>
      <c r="B6" s="482"/>
      <c r="C6" s="482"/>
      <c r="D6" s="482"/>
      <c r="E6" s="482"/>
      <c r="F6" s="482"/>
      <c r="G6" s="482"/>
      <c r="H6" s="482"/>
      <c r="I6" s="482"/>
    </row>
    <row r="7" spans="1:9" x14ac:dyDescent="0.35">
      <c r="A7" s="12" t="s">
        <v>19</v>
      </c>
    </row>
    <row r="8" spans="1:9" x14ac:dyDescent="0.35">
      <c r="A8" s="13" t="s">
        <v>20</v>
      </c>
    </row>
    <row r="9" spans="1:9" x14ac:dyDescent="0.35">
      <c r="A9" s="11"/>
    </row>
    <row r="10" spans="1:9" x14ac:dyDescent="0.35">
      <c r="A10" s="13"/>
      <c r="E10" s="13"/>
    </row>
    <row r="11" spans="1:9" x14ac:dyDescent="0.35">
      <c r="A11" s="11"/>
    </row>
    <row r="12" spans="1:9" x14ac:dyDescent="0.35">
      <c r="A12" s="13"/>
      <c r="D12" s="2" t="s">
        <v>21</v>
      </c>
      <c r="E12" s="14"/>
      <c r="F12" s="14"/>
    </row>
    <row r="13" spans="1:9" x14ac:dyDescent="0.35">
      <c r="A13" s="13"/>
      <c r="D13" s="2" t="s">
        <v>22</v>
      </c>
      <c r="E13" s="14"/>
      <c r="F13" s="14"/>
    </row>
    <row r="14" spans="1:9" x14ac:dyDescent="0.35">
      <c r="A14" s="13"/>
      <c r="D14" s="2" t="s">
        <v>23</v>
      </c>
      <c r="E14" s="14"/>
      <c r="F14" s="14"/>
    </row>
    <row r="15" spans="1:9" x14ac:dyDescent="0.35">
      <c r="A15" s="11"/>
    </row>
    <row r="16" spans="1:9" x14ac:dyDescent="0.35">
      <c r="A16" s="15" t="s">
        <v>24</v>
      </c>
    </row>
    <row r="17" spans="1:12" x14ac:dyDescent="0.35">
      <c r="A17" s="11"/>
    </row>
    <row r="18" spans="1:12" x14ac:dyDescent="0.35">
      <c r="A18" s="13" t="s">
        <v>25</v>
      </c>
    </row>
    <row r="19" spans="1:12" x14ac:dyDescent="0.35">
      <c r="A19" s="13" t="s">
        <v>26</v>
      </c>
    </row>
    <row r="20" spans="1:12" x14ac:dyDescent="0.35">
      <c r="A20" s="11"/>
    </row>
    <row r="21" spans="1:12" x14ac:dyDescent="0.35">
      <c r="A21" s="483" t="s">
        <v>27</v>
      </c>
      <c r="B21" s="484"/>
      <c r="C21" s="484"/>
      <c r="D21" s="484"/>
      <c r="E21" s="484"/>
      <c r="F21" s="484"/>
      <c r="G21" s="484"/>
      <c r="H21" s="484"/>
      <c r="I21" s="484"/>
      <c r="J21" s="484"/>
    </row>
    <row r="22" spans="1:12" x14ac:dyDescent="0.35">
      <c r="A22" s="11"/>
    </row>
    <row r="23" spans="1:12" ht="25.5" customHeight="1" x14ac:dyDescent="0.35">
      <c r="A23" s="485" t="s">
        <v>28</v>
      </c>
      <c r="B23" s="485" t="s">
        <v>29</v>
      </c>
      <c r="C23" s="485" t="s">
        <v>30</v>
      </c>
      <c r="D23" s="485" t="s">
        <v>31</v>
      </c>
      <c r="E23" s="485"/>
      <c r="F23" s="485"/>
      <c r="G23" s="485"/>
      <c r="H23" s="485" t="s">
        <v>32</v>
      </c>
      <c r="I23" s="485" t="s">
        <v>33</v>
      </c>
      <c r="J23" s="485" t="s">
        <v>34</v>
      </c>
    </row>
    <row r="24" spans="1:12" x14ac:dyDescent="0.35">
      <c r="A24" s="485"/>
      <c r="B24" s="485"/>
      <c r="C24" s="485"/>
      <c r="D24" s="485" t="s">
        <v>7</v>
      </c>
      <c r="E24" s="485" t="s">
        <v>5</v>
      </c>
      <c r="F24" s="485"/>
      <c r="G24" s="485"/>
      <c r="H24" s="485"/>
      <c r="I24" s="485"/>
      <c r="J24" s="485"/>
    </row>
    <row r="25" spans="1:12" ht="57" customHeight="1" x14ac:dyDescent="0.35">
      <c r="A25" s="485"/>
      <c r="B25" s="485"/>
      <c r="C25" s="485"/>
      <c r="D25" s="485"/>
      <c r="E25" s="10" t="s">
        <v>35</v>
      </c>
      <c r="F25" s="10" t="s">
        <v>36</v>
      </c>
      <c r="G25" s="10" t="s">
        <v>37</v>
      </c>
      <c r="H25" s="485"/>
      <c r="I25" s="485"/>
      <c r="J25" s="485"/>
    </row>
    <row r="26" spans="1:12" x14ac:dyDescent="0.35">
      <c r="A26" s="10">
        <v>1</v>
      </c>
      <c r="B26" s="10">
        <v>2</v>
      </c>
      <c r="C26" s="10">
        <v>3</v>
      </c>
      <c r="D26" s="10">
        <v>4</v>
      </c>
      <c r="E26" s="10">
        <v>5</v>
      </c>
      <c r="F26" s="10">
        <v>6</v>
      </c>
      <c r="G26" s="10">
        <v>7</v>
      </c>
      <c r="H26" s="10">
        <v>8</v>
      </c>
      <c r="I26" s="10">
        <v>9</v>
      </c>
      <c r="J26" s="10">
        <v>10</v>
      </c>
    </row>
    <row r="27" spans="1:12" x14ac:dyDescent="0.35">
      <c r="A27" s="8"/>
      <c r="B27" s="8" t="s">
        <v>38</v>
      </c>
      <c r="C27" s="10">
        <v>4</v>
      </c>
      <c r="D27" s="17">
        <f>SUM(E27:G27)</f>
        <v>20966.253750000003</v>
      </c>
      <c r="E27" s="8">
        <v>8760</v>
      </c>
      <c r="F27" s="8">
        <v>0</v>
      </c>
      <c r="G27" s="17">
        <f>(1297500-711599.82)/4/12</f>
        <v>12206.253750000002</v>
      </c>
      <c r="H27" s="8"/>
      <c r="I27" s="8"/>
      <c r="J27" s="17">
        <f>(C27*D27*12)-0.18</f>
        <v>1006380.0000000001</v>
      </c>
    </row>
    <row r="28" spans="1:12" ht="25" x14ac:dyDescent="0.35">
      <c r="A28" s="8"/>
      <c r="B28" s="8" t="s">
        <v>40</v>
      </c>
      <c r="C28" s="10">
        <v>2</v>
      </c>
      <c r="D28" s="17">
        <f t="shared" ref="D28:D29" si="0">SUM(E28:G28)</f>
        <v>12130</v>
      </c>
      <c r="E28" s="8">
        <v>7191</v>
      </c>
      <c r="F28" s="8">
        <f>12130-9348.3</f>
        <v>2781.7000000000007</v>
      </c>
      <c r="G28" s="17">
        <v>2157.3000000000002</v>
      </c>
      <c r="H28" s="8"/>
      <c r="I28" s="8"/>
      <c r="J28" s="17">
        <f t="shared" ref="J28:J29" si="1">(C28*D28*12)</f>
        <v>291120</v>
      </c>
      <c r="L28" s="45"/>
    </row>
    <row r="29" spans="1:12" x14ac:dyDescent="0.35">
      <c r="A29" s="8"/>
      <c r="B29" s="8" t="s">
        <v>41</v>
      </c>
      <c r="C29" s="10"/>
      <c r="D29" s="68">
        <f t="shared" si="0"/>
        <v>0</v>
      </c>
      <c r="E29" s="8"/>
      <c r="F29" s="8"/>
      <c r="G29" s="17"/>
      <c r="H29" s="8"/>
      <c r="I29" s="8"/>
      <c r="J29" s="17">
        <f t="shared" si="1"/>
        <v>0</v>
      </c>
    </row>
    <row r="30" spans="1:12" x14ac:dyDescent="0.35">
      <c r="A30" s="488" t="s">
        <v>42</v>
      </c>
      <c r="B30" s="488"/>
      <c r="C30" s="8" t="s">
        <v>15</v>
      </c>
      <c r="D30" s="17">
        <f>SUM(D27:D29)</f>
        <v>33096.253750000003</v>
      </c>
      <c r="E30" s="8" t="s">
        <v>15</v>
      </c>
      <c r="F30" s="8" t="s">
        <v>15</v>
      </c>
      <c r="G30" s="17" t="s">
        <v>15</v>
      </c>
      <c r="H30" s="18" t="s">
        <v>15</v>
      </c>
      <c r="I30" s="8" t="s">
        <v>15</v>
      </c>
      <c r="J30" s="17">
        <f>SUM(J27:J29)</f>
        <v>1297500</v>
      </c>
      <c r="K30" s="45"/>
      <c r="L30" s="45"/>
    </row>
    <row r="31" spans="1:12" x14ac:dyDescent="0.35">
      <c r="A31" s="11"/>
    </row>
    <row r="32" spans="1:12" hidden="1" x14ac:dyDescent="0.35">
      <c r="A32" s="489" t="s">
        <v>43</v>
      </c>
      <c r="B32" s="490"/>
      <c r="C32" s="490"/>
      <c r="D32" s="490"/>
      <c r="E32" s="490"/>
      <c r="F32" s="490"/>
      <c r="G32" s="490"/>
      <c r="H32" s="490"/>
      <c r="I32" s="490"/>
      <c r="J32" s="490"/>
    </row>
    <row r="33" spans="1:10" hidden="1" x14ac:dyDescent="0.35">
      <c r="A33" s="11"/>
    </row>
    <row r="34" spans="1:10" ht="50" hidden="1" x14ac:dyDescent="0.35">
      <c r="A34" s="10" t="s">
        <v>28</v>
      </c>
      <c r="B34" s="10" t="s">
        <v>44</v>
      </c>
      <c r="C34" s="10" t="s">
        <v>45</v>
      </c>
      <c r="D34" s="10" t="s">
        <v>46</v>
      </c>
      <c r="E34" s="10" t="s">
        <v>47</v>
      </c>
      <c r="F34" s="10" t="s">
        <v>48</v>
      </c>
    </row>
    <row r="35" spans="1:10" hidden="1" x14ac:dyDescent="0.35">
      <c r="A35" s="10">
        <v>1</v>
      </c>
      <c r="B35" s="10">
        <v>2</v>
      </c>
      <c r="C35" s="10">
        <v>3</v>
      </c>
      <c r="D35" s="10">
        <v>4</v>
      </c>
      <c r="E35" s="10">
        <v>5</v>
      </c>
      <c r="F35" s="10">
        <v>6</v>
      </c>
    </row>
    <row r="36" spans="1:10" hidden="1" x14ac:dyDescent="0.35">
      <c r="A36" s="8"/>
      <c r="B36" s="8"/>
      <c r="C36" s="8"/>
      <c r="D36" s="8"/>
      <c r="E36" s="8"/>
      <c r="F36" s="8"/>
    </row>
    <row r="37" spans="1:10" hidden="1" x14ac:dyDescent="0.35">
      <c r="A37" s="8"/>
      <c r="B37" s="8"/>
      <c r="C37" s="8"/>
      <c r="D37" s="8"/>
      <c r="E37" s="8"/>
      <c r="F37" s="8"/>
    </row>
    <row r="38" spans="1:10" hidden="1" x14ac:dyDescent="0.35">
      <c r="A38" s="8"/>
      <c r="B38" s="19" t="s">
        <v>42</v>
      </c>
      <c r="C38" s="10" t="s">
        <v>15</v>
      </c>
      <c r="D38" s="10" t="s">
        <v>15</v>
      </c>
      <c r="E38" s="10" t="s">
        <v>15</v>
      </c>
      <c r="F38" s="8"/>
    </row>
    <row r="39" spans="1:10" hidden="1" x14ac:dyDescent="0.35">
      <c r="A39" s="11"/>
    </row>
    <row r="40" spans="1:10" hidden="1" x14ac:dyDescent="0.35">
      <c r="A40" s="483" t="s">
        <v>49</v>
      </c>
      <c r="B40" s="484"/>
      <c r="C40" s="484"/>
      <c r="D40" s="484"/>
      <c r="E40" s="484"/>
      <c r="F40" s="484"/>
      <c r="G40" s="484"/>
      <c r="H40" s="484"/>
      <c r="I40" s="484"/>
      <c r="J40" s="484"/>
    </row>
    <row r="41" spans="1:10" hidden="1" x14ac:dyDescent="0.35">
      <c r="A41" s="13"/>
    </row>
    <row r="42" spans="1:10" hidden="1" x14ac:dyDescent="0.35">
      <c r="A42" s="11"/>
    </row>
    <row r="43" spans="1:10" ht="62.5" hidden="1" x14ac:dyDescent="0.35">
      <c r="A43" s="10" t="s">
        <v>28</v>
      </c>
      <c r="B43" s="10" t="s">
        <v>44</v>
      </c>
      <c r="C43" s="10" t="s">
        <v>50</v>
      </c>
      <c r="D43" s="10" t="s">
        <v>51</v>
      </c>
      <c r="E43" s="10" t="s">
        <v>52</v>
      </c>
      <c r="F43" s="10" t="s">
        <v>48</v>
      </c>
    </row>
    <row r="44" spans="1:10" hidden="1" x14ac:dyDescent="0.35">
      <c r="A44" s="10">
        <v>1</v>
      </c>
      <c r="B44" s="10">
        <v>2</v>
      </c>
      <c r="C44" s="10">
        <v>3</v>
      </c>
      <c r="D44" s="10">
        <v>4</v>
      </c>
      <c r="E44" s="10">
        <v>5</v>
      </c>
      <c r="F44" s="10">
        <v>6</v>
      </c>
    </row>
    <row r="45" spans="1:10" hidden="1" x14ac:dyDescent="0.35">
      <c r="A45" s="8"/>
      <c r="B45" s="8"/>
      <c r="C45" s="8"/>
      <c r="D45" s="8"/>
      <c r="E45" s="8"/>
      <c r="F45" s="8"/>
    </row>
    <row r="46" spans="1:10" hidden="1" x14ac:dyDescent="0.35">
      <c r="A46" s="8"/>
      <c r="B46" s="8"/>
      <c r="C46" s="8"/>
      <c r="D46" s="8"/>
      <c r="E46" s="8"/>
      <c r="F46" s="8"/>
    </row>
    <row r="47" spans="1:10" hidden="1" x14ac:dyDescent="0.35">
      <c r="A47" s="8"/>
      <c r="B47" s="19" t="s">
        <v>42</v>
      </c>
      <c r="C47" s="10" t="s">
        <v>15</v>
      </c>
      <c r="D47" s="10" t="s">
        <v>15</v>
      </c>
      <c r="E47" s="10" t="s">
        <v>15</v>
      </c>
      <c r="F47" s="8"/>
    </row>
    <row r="48" spans="1:10" x14ac:dyDescent="0.35">
      <c r="A48" s="11"/>
    </row>
    <row r="49" spans="1:10" ht="39" customHeight="1" x14ac:dyDescent="0.35">
      <c r="A49" s="489" t="s">
        <v>53</v>
      </c>
      <c r="B49" s="490"/>
      <c r="C49" s="490"/>
      <c r="D49" s="490"/>
      <c r="E49" s="490"/>
      <c r="F49" s="490"/>
      <c r="G49" s="490"/>
      <c r="H49" s="490"/>
      <c r="I49" s="490"/>
      <c r="J49" s="490"/>
    </row>
    <row r="50" spans="1:10" x14ac:dyDescent="0.35">
      <c r="A50" s="11"/>
    </row>
    <row r="51" spans="1:10" ht="50" x14ac:dyDescent="0.35">
      <c r="A51" s="10" t="s">
        <v>28</v>
      </c>
      <c r="B51" s="10" t="s">
        <v>54</v>
      </c>
      <c r="C51" s="10" t="s">
        <v>55</v>
      </c>
      <c r="D51" s="10" t="s">
        <v>56</v>
      </c>
    </row>
    <row r="52" spans="1:10" x14ac:dyDescent="0.35">
      <c r="A52" s="10">
        <v>1</v>
      </c>
      <c r="B52" s="10">
        <v>2</v>
      </c>
      <c r="C52" s="10">
        <v>3</v>
      </c>
      <c r="D52" s="10">
        <v>4</v>
      </c>
    </row>
    <row r="53" spans="1:10" ht="50" x14ac:dyDescent="0.35">
      <c r="A53" s="10">
        <v>1</v>
      </c>
      <c r="B53" s="8" t="s">
        <v>57</v>
      </c>
      <c r="C53" s="10" t="s">
        <v>15</v>
      </c>
      <c r="D53" s="17">
        <f>D54</f>
        <v>285450</v>
      </c>
    </row>
    <row r="54" spans="1:10" x14ac:dyDescent="0.35">
      <c r="A54" s="485" t="s">
        <v>58</v>
      </c>
      <c r="B54" s="18" t="s">
        <v>5</v>
      </c>
      <c r="C54" s="491">
        <f>J30</f>
        <v>1297500</v>
      </c>
      <c r="D54" s="493">
        <f>C54*22%</f>
        <v>285450</v>
      </c>
    </row>
    <row r="55" spans="1:10" x14ac:dyDescent="0.35">
      <c r="A55" s="485"/>
      <c r="B55" s="18" t="s">
        <v>59</v>
      </c>
      <c r="C55" s="492"/>
      <c r="D55" s="493"/>
    </row>
    <row r="56" spans="1:10" x14ac:dyDescent="0.35">
      <c r="A56" s="10" t="s">
        <v>60</v>
      </c>
      <c r="B56" s="8" t="s">
        <v>61</v>
      </c>
      <c r="C56" s="8"/>
      <c r="D56" s="17"/>
    </row>
    <row r="57" spans="1:10" ht="75" x14ac:dyDescent="0.35">
      <c r="A57" s="10" t="s">
        <v>62</v>
      </c>
      <c r="B57" s="8" t="s">
        <v>63</v>
      </c>
      <c r="C57" s="8"/>
      <c r="D57" s="17"/>
    </row>
    <row r="58" spans="1:10" ht="50" x14ac:dyDescent="0.35">
      <c r="A58" s="10">
        <v>2</v>
      </c>
      <c r="B58" s="8" t="s">
        <v>64</v>
      </c>
      <c r="C58" s="10" t="s">
        <v>15</v>
      </c>
      <c r="D58" s="17">
        <f>D59+D62</f>
        <v>40222.5</v>
      </c>
    </row>
    <row r="59" spans="1:10" x14ac:dyDescent="0.35">
      <c r="A59" s="485" t="s">
        <v>65</v>
      </c>
      <c r="B59" s="8" t="s">
        <v>5</v>
      </c>
      <c r="C59" s="491">
        <f>C54</f>
        <v>1297500</v>
      </c>
      <c r="D59" s="493">
        <f>C59*2.9%</f>
        <v>37627.5</v>
      </c>
    </row>
    <row r="60" spans="1:10" ht="75" x14ac:dyDescent="0.35">
      <c r="A60" s="485"/>
      <c r="B60" s="8" t="s">
        <v>66</v>
      </c>
      <c r="C60" s="492"/>
      <c r="D60" s="493"/>
    </row>
    <row r="61" spans="1:10" ht="50" x14ac:dyDescent="0.35">
      <c r="A61" s="10" t="s">
        <v>67</v>
      </c>
      <c r="B61" s="8" t="s">
        <v>68</v>
      </c>
      <c r="C61" s="8"/>
      <c r="D61" s="17"/>
    </row>
    <row r="62" spans="1:10" ht="62.5" x14ac:dyDescent="0.35">
      <c r="A62" s="10" t="s">
        <v>69</v>
      </c>
      <c r="B62" s="8" t="s">
        <v>70</v>
      </c>
      <c r="C62" s="21">
        <f>C59</f>
        <v>1297500</v>
      </c>
      <c r="D62" s="17">
        <f>C62*0.2%</f>
        <v>2595</v>
      </c>
    </row>
    <row r="63" spans="1:10" ht="87" x14ac:dyDescent="0.35">
      <c r="A63" s="10" t="s">
        <v>71</v>
      </c>
      <c r="B63" s="4" t="s">
        <v>72</v>
      </c>
      <c r="C63" s="8"/>
      <c r="D63" s="17"/>
    </row>
    <row r="64" spans="1:10" ht="87" x14ac:dyDescent="0.35">
      <c r="A64" s="10" t="s">
        <v>73</v>
      </c>
      <c r="B64" s="4" t="s">
        <v>72</v>
      </c>
      <c r="C64" s="8"/>
      <c r="D64" s="17"/>
    </row>
    <row r="65" spans="1:10" ht="62.5" x14ac:dyDescent="0.35">
      <c r="A65" s="10">
        <v>3</v>
      </c>
      <c r="B65" s="8" t="s">
        <v>74</v>
      </c>
      <c r="C65" s="21">
        <f>C62</f>
        <v>1297500</v>
      </c>
      <c r="D65" s="17">
        <f>C65*0.051504817</f>
        <v>66827.500057500001</v>
      </c>
    </row>
    <row r="66" spans="1:10" x14ac:dyDescent="0.35">
      <c r="A66" s="8"/>
      <c r="B66" s="19" t="s">
        <v>42</v>
      </c>
      <c r="C66" s="10" t="s">
        <v>15</v>
      </c>
      <c r="D66" s="17">
        <f>D65+D53+D58</f>
        <v>392500.00005749997</v>
      </c>
      <c r="F66" s="45">
        <f>392500-D66</f>
        <v>-5.749997217208147E-5</v>
      </c>
      <c r="G66">
        <f>F66/C65</f>
        <v>-4.4315970845534854E-11</v>
      </c>
    </row>
    <row r="67" spans="1:10" x14ac:dyDescent="0.35">
      <c r="A67" s="11"/>
    </row>
    <row r="68" spans="1:10" x14ac:dyDescent="0.35">
      <c r="A68" s="22" t="s">
        <v>75</v>
      </c>
    </row>
    <row r="69" spans="1:10" x14ac:dyDescent="0.35">
      <c r="A69" s="494" t="s">
        <v>76</v>
      </c>
      <c r="B69" s="495"/>
      <c r="C69" s="495"/>
      <c r="D69" s="495"/>
      <c r="E69" s="495"/>
      <c r="F69" s="495"/>
      <c r="G69" s="495"/>
      <c r="H69" s="495"/>
      <c r="I69" s="495"/>
      <c r="J69" s="495"/>
    </row>
    <row r="70" spans="1:10" x14ac:dyDescent="0.35">
      <c r="A70" s="11"/>
    </row>
    <row r="71" spans="1:10" x14ac:dyDescent="0.35">
      <c r="A71" s="496" t="s">
        <v>77</v>
      </c>
      <c r="B71" s="497"/>
      <c r="C71" s="497"/>
      <c r="D71" s="497"/>
      <c r="E71" s="497"/>
      <c r="F71" s="497"/>
      <c r="G71" s="497"/>
      <c r="H71" s="497"/>
      <c r="I71" s="497"/>
      <c r="J71" s="497"/>
    </row>
    <row r="72" spans="1:10" x14ac:dyDescent="0.35">
      <c r="A72" s="11"/>
    </row>
    <row r="73" spans="1:10" x14ac:dyDescent="0.35">
      <c r="A73" s="13" t="s">
        <v>25</v>
      </c>
    </row>
    <row r="74" spans="1:10" x14ac:dyDescent="0.35">
      <c r="A74" s="13" t="s">
        <v>26</v>
      </c>
    </row>
    <row r="75" spans="1:10" x14ac:dyDescent="0.35">
      <c r="A75" s="11"/>
    </row>
    <row r="76" spans="1:10" ht="37.5" x14ac:dyDescent="0.35">
      <c r="A76" s="10" t="s">
        <v>28</v>
      </c>
      <c r="B76" s="10" t="s">
        <v>3</v>
      </c>
      <c r="C76" s="10" t="s">
        <v>80</v>
      </c>
      <c r="D76" s="10" t="s">
        <v>81</v>
      </c>
      <c r="E76" s="10" t="s">
        <v>82</v>
      </c>
    </row>
    <row r="77" spans="1:10" x14ac:dyDescent="0.35">
      <c r="A77" s="10">
        <v>1</v>
      </c>
      <c r="B77" s="10">
        <v>2</v>
      </c>
      <c r="C77" s="10">
        <v>3</v>
      </c>
      <c r="D77" s="10">
        <v>4</v>
      </c>
      <c r="E77" s="10">
        <v>5</v>
      </c>
    </row>
    <row r="78" spans="1:10" ht="51" x14ac:dyDescent="0.35">
      <c r="A78" s="121" t="s">
        <v>135</v>
      </c>
      <c r="B78" s="106" t="s">
        <v>202</v>
      </c>
      <c r="C78" s="120">
        <v>1000</v>
      </c>
      <c r="D78" s="120">
        <v>4</v>
      </c>
      <c r="E78" s="107">
        <f>C78*D78</f>
        <v>4000</v>
      </c>
    </row>
    <row r="79" spans="1:10" x14ac:dyDescent="0.35">
      <c r="A79" s="8"/>
      <c r="B79" s="8"/>
      <c r="C79" s="8"/>
      <c r="D79" s="8"/>
      <c r="E79" s="8"/>
    </row>
    <row r="80" spans="1:10" x14ac:dyDescent="0.35">
      <c r="A80" s="8"/>
      <c r="B80" s="19" t="s">
        <v>42</v>
      </c>
      <c r="C80" s="10" t="s">
        <v>15</v>
      </c>
      <c r="D80" s="10" t="s">
        <v>15</v>
      </c>
      <c r="E80" s="122">
        <f>SUM(E78)</f>
        <v>4000</v>
      </c>
    </row>
    <row r="81" spans="1:10" x14ac:dyDescent="0.35">
      <c r="A81" s="11"/>
    </row>
    <row r="82" spans="1:10" hidden="1" x14ac:dyDescent="0.35">
      <c r="A82" s="486" t="s">
        <v>83</v>
      </c>
      <c r="B82" s="487"/>
      <c r="C82" s="487"/>
      <c r="D82" s="487"/>
      <c r="E82" s="487"/>
      <c r="F82" s="487"/>
      <c r="G82" s="487"/>
      <c r="H82" s="487"/>
      <c r="I82" s="487"/>
      <c r="J82" s="487"/>
    </row>
    <row r="83" spans="1:10" hidden="1" x14ac:dyDescent="0.35">
      <c r="A83" s="13"/>
    </row>
    <row r="84" spans="1:10" hidden="1" x14ac:dyDescent="0.35">
      <c r="A84" s="11"/>
    </row>
    <row r="85" spans="1:10" hidden="1" x14ac:dyDescent="0.35">
      <c r="A85" s="13" t="s">
        <v>78</v>
      </c>
    </row>
    <row r="86" spans="1:10" hidden="1" x14ac:dyDescent="0.35">
      <c r="A86" s="13" t="s">
        <v>79</v>
      </c>
    </row>
    <row r="87" spans="1:10" hidden="1" x14ac:dyDescent="0.35">
      <c r="A87" s="11"/>
    </row>
    <row r="88" spans="1:10" ht="75" hidden="1" x14ac:dyDescent="0.35">
      <c r="A88" s="10" t="s">
        <v>28</v>
      </c>
      <c r="B88" s="10" t="s">
        <v>44</v>
      </c>
      <c r="C88" s="10" t="s">
        <v>84</v>
      </c>
      <c r="D88" s="10" t="s">
        <v>85</v>
      </c>
      <c r="E88" s="10" t="s">
        <v>86</v>
      </c>
    </row>
    <row r="89" spans="1:10" hidden="1" x14ac:dyDescent="0.35">
      <c r="A89" s="10">
        <v>1</v>
      </c>
      <c r="B89" s="10">
        <v>2</v>
      </c>
      <c r="C89" s="10">
        <v>3</v>
      </c>
      <c r="D89" s="10">
        <v>4</v>
      </c>
      <c r="E89" s="10">
        <v>5</v>
      </c>
    </row>
    <row r="90" spans="1:10" hidden="1" x14ac:dyDescent="0.35">
      <c r="A90" s="8"/>
      <c r="B90" s="8"/>
      <c r="C90" s="8"/>
      <c r="D90" s="8"/>
      <c r="E90" s="8"/>
    </row>
    <row r="91" spans="1:10" hidden="1" x14ac:dyDescent="0.35">
      <c r="A91" s="8"/>
      <c r="B91" s="8"/>
      <c r="C91" s="8"/>
      <c r="D91" s="8"/>
      <c r="E91" s="8"/>
    </row>
    <row r="92" spans="1:10" hidden="1" x14ac:dyDescent="0.35">
      <c r="A92" s="8"/>
      <c r="B92" s="19" t="s">
        <v>42</v>
      </c>
      <c r="C92" s="8"/>
      <c r="D92" s="10" t="s">
        <v>15</v>
      </c>
      <c r="E92" s="8"/>
    </row>
    <row r="93" spans="1:10" hidden="1" x14ac:dyDescent="0.35">
      <c r="A93" s="11"/>
    </row>
    <row r="94" spans="1:10" hidden="1" x14ac:dyDescent="0.35">
      <c r="A94" s="496" t="s">
        <v>87</v>
      </c>
      <c r="B94" s="497"/>
      <c r="C94" s="497"/>
      <c r="D94" s="497"/>
      <c r="E94" s="497"/>
      <c r="F94" s="497"/>
      <c r="G94" s="497"/>
      <c r="H94" s="497"/>
      <c r="I94" s="497"/>
      <c r="J94" s="497"/>
    </row>
    <row r="95" spans="1:10" hidden="1" x14ac:dyDescent="0.35">
      <c r="A95" s="13"/>
    </row>
    <row r="96" spans="1:10" hidden="1" x14ac:dyDescent="0.35">
      <c r="A96" s="11"/>
    </row>
    <row r="97" spans="1:10" hidden="1" x14ac:dyDescent="0.35">
      <c r="A97" s="22" t="s">
        <v>78</v>
      </c>
    </row>
    <row r="98" spans="1:10" hidden="1" x14ac:dyDescent="0.35">
      <c r="A98" s="13" t="s">
        <v>79</v>
      </c>
    </row>
    <row r="99" spans="1:10" hidden="1" x14ac:dyDescent="0.35">
      <c r="A99" s="11"/>
    </row>
    <row r="100" spans="1:10" ht="37.5" hidden="1" x14ac:dyDescent="0.35">
      <c r="A100" s="10" t="s">
        <v>28</v>
      </c>
      <c r="B100" s="10" t="s">
        <v>3</v>
      </c>
      <c r="C100" s="10" t="s">
        <v>80</v>
      </c>
      <c r="D100" s="10" t="s">
        <v>81</v>
      </c>
      <c r="E100" s="10" t="s">
        <v>82</v>
      </c>
    </row>
    <row r="101" spans="1:10" hidden="1" x14ac:dyDescent="0.35">
      <c r="A101" s="10">
        <v>1</v>
      </c>
      <c r="B101" s="10">
        <v>2</v>
      </c>
      <c r="C101" s="10">
        <v>3</v>
      </c>
      <c r="D101" s="10">
        <v>4</v>
      </c>
      <c r="E101" s="10">
        <v>5</v>
      </c>
    </row>
    <row r="102" spans="1:10" hidden="1" x14ac:dyDescent="0.35">
      <c r="A102" s="8"/>
      <c r="B102" s="8"/>
      <c r="C102" s="8"/>
      <c r="D102" s="8"/>
      <c r="E102" s="8"/>
    </row>
    <row r="103" spans="1:10" hidden="1" x14ac:dyDescent="0.35">
      <c r="A103" s="8"/>
      <c r="B103" s="8"/>
      <c r="C103" s="8"/>
      <c r="D103" s="8"/>
      <c r="E103" s="8"/>
    </row>
    <row r="104" spans="1:10" hidden="1" x14ac:dyDescent="0.35">
      <c r="A104" s="8"/>
      <c r="B104" s="19" t="s">
        <v>42</v>
      </c>
      <c r="C104" s="10" t="s">
        <v>15</v>
      </c>
      <c r="D104" s="10" t="s">
        <v>15</v>
      </c>
      <c r="E104" s="8"/>
    </row>
    <row r="105" spans="1:10" hidden="1" x14ac:dyDescent="0.35">
      <c r="A105" s="11"/>
    </row>
    <row r="106" spans="1:10" hidden="1" x14ac:dyDescent="0.35">
      <c r="A106" s="486" t="s">
        <v>88</v>
      </c>
      <c r="B106" s="487"/>
      <c r="C106" s="487"/>
      <c r="D106" s="487"/>
      <c r="E106" s="487"/>
      <c r="F106" s="487"/>
      <c r="G106" s="487"/>
      <c r="H106" s="487"/>
      <c r="I106" s="487"/>
      <c r="J106" s="487"/>
    </row>
    <row r="107" spans="1:10" hidden="1" x14ac:dyDescent="0.35">
      <c r="A107" s="13"/>
    </row>
    <row r="108" spans="1:10" hidden="1" x14ac:dyDescent="0.35">
      <c r="A108" s="11"/>
    </row>
    <row r="109" spans="1:10" hidden="1" x14ac:dyDescent="0.35">
      <c r="A109" s="13" t="s">
        <v>78</v>
      </c>
    </row>
    <row r="110" spans="1:10" hidden="1" x14ac:dyDescent="0.35">
      <c r="A110" s="13" t="s">
        <v>79</v>
      </c>
    </row>
    <row r="111" spans="1:10" hidden="1" x14ac:dyDescent="0.35">
      <c r="A111" s="11"/>
    </row>
    <row r="112" spans="1:10" ht="37.5" hidden="1" x14ac:dyDescent="0.35">
      <c r="A112" s="10" t="s">
        <v>28</v>
      </c>
      <c r="B112" s="10" t="s">
        <v>3</v>
      </c>
      <c r="C112" s="10" t="s">
        <v>80</v>
      </c>
      <c r="D112" s="10" t="s">
        <v>81</v>
      </c>
      <c r="E112" s="10" t="s">
        <v>82</v>
      </c>
    </row>
    <row r="113" spans="1:10" hidden="1" x14ac:dyDescent="0.35">
      <c r="A113" s="10">
        <v>1</v>
      </c>
      <c r="B113" s="10">
        <v>2</v>
      </c>
      <c r="C113" s="10">
        <v>3</v>
      </c>
      <c r="D113" s="10">
        <v>4</v>
      </c>
      <c r="E113" s="10">
        <v>5</v>
      </c>
    </row>
    <row r="114" spans="1:10" hidden="1" x14ac:dyDescent="0.35">
      <c r="A114" s="8"/>
      <c r="B114" s="8"/>
      <c r="C114" s="8"/>
      <c r="D114" s="8"/>
      <c r="E114" s="8"/>
    </row>
    <row r="115" spans="1:10" hidden="1" x14ac:dyDescent="0.35">
      <c r="A115" s="8"/>
      <c r="B115" s="8"/>
      <c r="C115" s="8"/>
      <c r="D115" s="8"/>
      <c r="E115" s="8"/>
    </row>
    <row r="116" spans="1:10" hidden="1" x14ac:dyDescent="0.35">
      <c r="A116" s="8"/>
      <c r="B116" s="19" t="s">
        <v>42</v>
      </c>
      <c r="C116" s="10" t="s">
        <v>15</v>
      </c>
      <c r="D116" s="10" t="s">
        <v>15</v>
      </c>
      <c r="E116" s="8"/>
    </row>
    <row r="117" spans="1:10" hidden="1" x14ac:dyDescent="0.35">
      <c r="A117" s="11"/>
    </row>
    <row r="118" spans="1:10" x14ac:dyDescent="0.35">
      <c r="A118" s="496" t="s">
        <v>89</v>
      </c>
      <c r="B118" s="497"/>
      <c r="C118" s="497"/>
      <c r="D118" s="497"/>
      <c r="E118" s="497"/>
      <c r="F118" s="497"/>
      <c r="G118" s="497"/>
      <c r="H118" s="497"/>
      <c r="I118" s="497"/>
      <c r="J118" s="497"/>
    </row>
    <row r="119" spans="1:10" x14ac:dyDescent="0.35">
      <c r="A119" s="13"/>
    </row>
    <row r="120" spans="1:10" x14ac:dyDescent="0.35">
      <c r="A120" s="13" t="s">
        <v>25</v>
      </c>
    </row>
    <row r="121" spans="1:10" x14ac:dyDescent="0.35">
      <c r="A121" s="13" t="s">
        <v>26</v>
      </c>
    </row>
    <row r="122" spans="1:10" x14ac:dyDescent="0.35">
      <c r="A122" s="11"/>
    </row>
    <row r="123" spans="1:10" hidden="1" x14ac:dyDescent="0.35">
      <c r="A123" s="483" t="s">
        <v>90</v>
      </c>
      <c r="B123" s="482"/>
      <c r="C123" s="482"/>
      <c r="D123" s="482"/>
      <c r="E123" s="482"/>
      <c r="F123" s="482"/>
      <c r="G123" s="482"/>
      <c r="H123" s="482"/>
      <c r="I123" s="482"/>
      <c r="J123" s="482"/>
    </row>
    <row r="124" spans="1:10" hidden="1" x14ac:dyDescent="0.35">
      <c r="A124" s="11"/>
    </row>
    <row r="125" spans="1:10" ht="37.5" hidden="1" x14ac:dyDescent="0.35">
      <c r="A125" s="10" t="s">
        <v>28</v>
      </c>
      <c r="B125" s="10" t="s">
        <v>44</v>
      </c>
      <c r="C125" s="10" t="s">
        <v>91</v>
      </c>
      <c r="D125" s="10" t="s">
        <v>92</v>
      </c>
      <c r="E125" s="10" t="s">
        <v>93</v>
      </c>
      <c r="F125" s="10" t="s">
        <v>48</v>
      </c>
    </row>
    <row r="126" spans="1:10" hidden="1" x14ac:dyDescent="0.35">
      <c r="A126" s="7">
        <v>1</v>
      </c>
      <c r="B126" s="7">
        <v>2</v>
      </c>
      <c r="C126" s="7">
        <v>3</v>
      </c>
      <c r="D126" s="7">
        <v>4</v>
      </c>
      <c r="E126" s="7">
        <v>5</v>
      </c>
      <c r="F126" s="7">
        <v>6</v>
      </c>
    </row>
    <row r="127" spans="1:10" hidden="1" x14ac:dyDescent="0.35">
      <c r="A127" s="10">
        <v>1</v>
      </c>
      <c r="B127" s="8"/>
      <c r="C127" s="8"/>
      <c r="D127" s="8"/>
      <c r="E127" s="8"/>
      <c r="F127" s="19"/>
    </row>
    <row r="128" spans="1:10" hidden="1" x14ac:dyDescent="0.35">
      <c r="A128" s="10">
        <v>2</v>
      </c>
      <c r="B128" s="8"/>
      <c r="C128" s="8"/>
      <c r="D128" s="8"/>
      <c r="E128" s="8"/>
      <c r="F128" s="19"/>
    </row>
    <row r="129" spans="1:10" hidden="1" x14ac:dyDescent="0.35">
      <c r="A129" s="10">
        <v>3</v>
      </c>
      <c r="B129" s="8"/>
      <c r="C129" s="8"/>
      <c r="D129" s="8"/>
      <c r="E129" s="8"/>
      <c r="F129" s="19"/>
    </row>
    <row r="130" spans="1:10" hidden="1" x14ac:dyDescent="0.35">
      <c r="A130" s="23"/>
      <c r="B130" s="19" t="s">
        <v>42</v>
      </c>
      <c r="C130" s="10" t="s">
        <v>15</v>
      </c>
      <c r="D130" s="10" t="s">
        <v>15</v>
      </c>
      <c r="E130" s="10" t="s">
        <v>15</v>
      </c>
      <c r="F130" s="19">
        <f>SUM(F127:F129)</f>
        <v>0</v>
      </c>
    </row>
    <row r="131" spans="1:10" hidden="1" x14ac:dyDescent="0.35">
      <c r="A131" s="11"/>
      <c r="B131" s="24"/>
      <c r="C131" s="25"/>
      <c r="D131" s="25"/>
      <c r="E131" s="25"/>
      <c r="F131" s="24"/>
    </row>
    <row r="132" spans="1:10" hidden="1" x14ac:dyDescent="0.35">
      <c r="A132" s="483" t="s">
        <v>94</v>
      </c>
      <c r="B132" s="482"/>
      <c r="C132" s="482"/>
      <c r="D132" s="482"/>
      <c r="E132" s="482"/>
      <c r="F132" s="482"/>
      <c r="G132" s="482"/>
      <c r="H132" s="482"/>
      <c r="I132" s="482"/>
      <c r="J132" s="482"/>
    </row>
    <row r="133" spans="1:10" hidden="1" x14ac:dyDescent="0.35">
      <c r="A133" s="11"/>
    </row>
    <row r="134" spans="1:10" ht="37.5" hidden="1" x14ac:dyDescent="0.35">
      <c r="A134" s="10" t="s">
        <v>28</v>
      </c>
      <c r="B134" s="10" t="s">
        <v>44</v>
      </c>
      <c r="C134" s="10" t="s">
        <v>95</v>
      </c>
      <c r="D134" s="10" t="s">
        <v>96</v>
      </c>
      <c r="E134" s="10" t="s">
        <v>97</v>
      </c>
    </row>
    <row r="135" spans="1:10" hidden="1" x14ac:dyDescent="0.35">
      <c r="A135" s="10">
        <v>1</v>
      </c>
      <c r="B135" s="10">
        <v>2</v>
      </c>
      <c r="C135" s="10">
        <v>3</v>
      </c>
      <c r="D135" s="10">
        <v>4</v>
      </c>
      <c r="E135" s="10">
        <v>5</v>
      </c>
    </row>
    <row r="136" spans="1:10" hidden="1" x14ac:dyDescent="0.35">
      <c r="A136" s="8"/>
      <c r="B136" s="8"/>
      <c r="C136" s="8"/>
      <c r="D136" s="8"/>
      <c r="E136" s="8"/>
    </row>
    <row r="137" spans="1:10" hidden="1" x14ac:dyDescent="0.35">
      <c r="A137" s="8"/>
      <c r="B137" s="8"/>
      <c r="C137" s="8"/>
      <c r="D137" s="8"/>
      <c r="E137" s="8"/>
    </row>
    <row r="138" spans="1:10" hidden="1" x14ac:dyDescent="0.35">
      <c r="A138" s="8"/>
      <c r="B138" s="19" t="s">
        <v>42</v>
      </c>
      <c r="C138" s="8"/>
      <c r="D138" s="8"/>
      <c r="E138" s="8"/>
    </row>
    <row r="139" spans="1:10" hidden="1" x14ac:dyDescent="0.35">
      <c r="A139" s="11"/>
    </row>
    <row r="140" spans="1:10" hidden="1" x14ac:dyDescent="0.35">
      <c r="A140" s="483" t="s">
        <v>98</v>
      </c>
      <c r="B140" s="482"/>
      <c r="C140" s="482"/>
      <c r="D140" s="482"/>
      <c r="E140" s="482"/>
      <c r="F140" s="482"/>
      <c r="G140" s="482"/>
      <c r="H140" s="482"/>
      <c r="I140" s="482"/>
      <c r="J140" s="482"/>
    </row>
    <row r="141" spans="1:10" hidden="1" x14ac:dyDescent="0.35">
      <c r="A141" s="13"/>
    </row>
    <row r="142" spans="1:10" ht="37.5" hidden="1" x14ac:dyDescent="0.35">
      <c r="A142" s="10" t="s">
        <v>28</v>
      </c>
      <c r="B142" s="10" t="s">
        <v>3</v>
      </c>
      <c r="C142" s="10" t="s">
        <v>99</v>
      </c>
      <c r="D142" s="10" t="s">
        <v>100</v>
      </c>
      <c r="E142" s="10" t="s">
        <v>101</v>
      </c>
      <c r="F142" s="10" t="s">
        <v>48</v>
      </c>
    </row>
    <row r="143" spans="1:10" hidden="1" x14ac:dyDescent="0.35">
      <c r="A143" s="10">
        <v>1</v>
      </c>
      <c r="B143" s="10">
        <v>2</v>
      </c>
      <c r="C143" s="10">
        <v>3</v>
      </c>
      <c r="D143" s="10">
        <v>4</v>
      </c>
      <c r="E143" s="10">
        <v>5</v>
      </c>
      <c r="F143" s="10">
        <v>6</v>
      </c>
    </row>
    <row r="144" spans="1:10" hidden="1" x14ac:dyDescent="0.35">
      <c r="A144" s="8"/>
      <c r="B144" s="8"/>
      <c r="C144" s="8"/>
      <c r="D144" s="8"/>
      <c r="E144" s="8"/>
      <c r="F144" s="8"/>
    </row>
    <row r="145" spans="1:10" hidden="1" x14ac:dyDescent="0.35">
      <c r="A145" s="8"/>
      <c r="B145" s="8"/>
      <c r="C145" s="8"/>
      <c r="D145" s="8"/>
      <c r="E145" s="8"/>
      <c r="F145" s="8"/>
    </row>
    <row r="146" spans="1:10" hidden="1" x14ac:dyDescent="0.35">
      <c r="A146" s="8"/>
      <c r="B146" s="19" t="s">
        <v>42</v>
      </c>
      <c r="C146" s="10" t="s">
        <v>15</v>
      </c>
      <c r="D146" s="10" t="s">
        <v>15</v>
      </c>
      <c r="E146" s="10" t="s">
        <v>15</v>
      </c>
      <c r="F146" s="8"/>
    </row>
    <row r="147" spans="1:10" hidden="1" x14ac:dyDescent="0.35">
      <c r="A147" s="11"/>
    </row>
    <row r="148" spans="1:10" hidden="1" x14ac:dyDescent="0.35">
      <c r="A148" s="483" t="s">
        <v>102</v>
      </c>
      <c r="B148" s="482"/>
      <c r="C148" s="482"/>
      <c r="D148" s="482"/>
      <c r="E148" s="482"/>
      <c r="F148" s="482"/>
      <c r="G148" s="482"/>
      <c r="H148" s="482"/>
      <c r="I148" s="482"/>
      <c r="J148" s="482"/>
    </row>
    <row r="149" spans="1:10" hidden="1" x14ac:dyDescent="0.35">
      <c r="A149" s="11"/>
    </row>
    <row r="150" spans="1:10" ht="37.5" hidden="1" x14ac:dyDescent="0.35">
      <c r="A150" s="10" t="s">
        <v>28</v>
      </c>
      <c r="B150" s="10" t="s">
        <v>3</v>
      </c>
      <c r="C150" s="10" t="s">
        <v>103</v>
      </c>
      <c r="D150" s="10" t="s">
        <v>104</v>
      </c>
      <c r="E150" s="10" t="s">
        <v>105</v>
      </c>
    </row>
    <row r="151" spans="1:10" hidden="1" x14ac:dyDescent="0.35">
      <c r="A151" s="10">
        <v>1</v>
      </c>
      <c r="B151" s="10">
        <v>2</v>
      </c>
      <c r="C151" s="10">
        <v>3</v>
      </c>
      <c r="D151" s="10">
        <v>4</v>
      </c>
      <c r="E151" s="10">
        <v>5</v>
      </c>
    </row>
    <row r="152" spans="1:10" hidden="1" x14ac:dyDescent="0.35">
      <c r="A152" s="8"/>
      <c r="B152" s="8"/>
      <c r="C152" s="8"/>
      <c r="D152" s="8"/>
      <c r="E152" s="8"/>
    </row>
    <row r="153" spans="1:10" hidden="1" x14ac:dyDescent="0.35">
      <c r="A153" s="8"/>
      <c r="B153" s="8"/>
      <c r="C153" s="8"/>
      <c r="D153" s="8"/>
      <c r="E153" s="8"/>
    </row>
    <row r="154" spans="1:10" hidden="1" x14ac:dyDescent="0.35">
      <c r="A154" s="8"/>
      <c r="B154" s="19" t="s">
        <v>42</v>
      </c>
      <c r="C154" s="10" t="s">
        <v>15</v>
      </c>
      <c r="D154" s="10" t="s">
        <v>15</v>
      </c>
      <c r="E154" s="10" t="s">
        <v>15</v>
      </c>
    </row>
    <row r="155" spans="1:10" hidden="1" x14ac:dyDescent="0.35">
      <c r="A155" s="11"/>
    </row>
    <row r="156" spans="1:10" hidden="1" x14ac:dyDescent="0.35">
      <c r="A156" s="483" t="s">
        <v>106</v>
      </c>
      <c r="B156" s="484"/>
      <c r="C156" s="484"/>
      <c r="D156" s="484"/>
      <c r="E156" s="484"/>
      <c r="F156" s="484"/>
      <c r="G156" s="484"/>
      <c r="H156" s="484"/>
      <c r="I156" s="484"/>
      <c r="J156" s="484"/>
    </row>
    <row r="157" spans="1:10" hidden="1" x14ac:dyDescent="0.35">
      <c r="A157" s="13"/>
    </row>
    <row r="158" spans="1:10" ht="37.5" hidden="1" x14ac:dyDescent="0.35">
      <c r="A158" s="10" t="s">
        <v>28</v>
      </c>
      <c r="B158" s="10" t="s">
        <v>44</v>
      </c>
      <c r="C158" s="10" t="s">
        <v>107</v>
      </c>
      <c r="D158" s="10" t="s">
        <v>108</v>
      </c>
      <c r="E158" s="10" t="s">
        <v>109</v>
      </c>
    </row>
    <row r="159" spans="1:10" hidden="1" x14ac:dyDescent="0.35">
      <c r="A159" s="10">
        <v>1</v>
      </c>
      <c r="B159" s="10">
        <v>2</v>
      </c>
      <c r="C159" s="10">
        <v>3</v>
      </c>
      <c r="D159" s="10">
        <v>4</v>
      </c>
      <c r="E159" s="10">
        <v>5</v>
      </c>
    </row>
    <row r="160" spans="1:10" hidden="1" x14ac:dyDescent="0.35">
      <c r="A160" s="8"/>
      <c r="B160" s="8"/>
      <c r="C160" s="8"/>
      <c r="D160" s="8"/>
      <c r="E160" s="8"/>
    </row>
    <row r="161" spans="1:10" hidden="1" x14ac:dyDescent="0.35">
      <c r="A161" s="8"/>
      <c r="B161" s="8"/>
      <c r="C161" s="8"/>
      <c r="D161" s="8"/>
      <c r="E161" s="8"/>
    </row>
    <row r="162" spans="1:10" hidden="1" x14ac:dyDescent="0.35">
      <c r="A162" s="8"/>
      <c r="B162" s="19" t="s">
        <v>42</v>
      </c>
      <c r="C162" s="10" t="s">
        <v>15</v>
      </c>
      <c r="D162" s="10" t="s">
        <v>15</v>
      </c>
      <c r="E162" s="8"/>
    </row>
    <row r="163" spans="1:10" hidden="1" x14ac:dyDescent="0.35">
      <c r="A163" s="11"/>
    </row>
    <row r="164" spans="1:10" hidden="1" x14ac:dyDescent="0.35">
      <c r="A164" s="489" t="s">
        <v>110</v>
      </c>
      <c r="B164" s="490"/>
      <c r="C164" s="490"/>
      <c r="D164" s="490"/>
      <c r="E164" s="490"/>
      <c r="F164" s="490"/>
      <c r="G164" s="490"/>
      <c r="H164" s="490"/>
      <c r="I164" s="490"/>
      <c r="J164" s="490"/>
    </row>
    <row r="165" spans="1:10" hidden="1" x14ac:dyDescent="0.35">
      <c r="A165" s="13"/>
    </row>
    <row r="166" spans="1:10" ht="25" hidden="1" x14ac:dyDescent="0.35">
      <c r="A166" s="10" t="s">
        <v>28</v>
      </c>
      <c r="B166" s="10" t="s">
        <v>44</v>
      </c>
      <c r="C166" s="10" t="s">
        <v>111</v>
      </c>
      <c r="D166" s="10" t="s">
        <v>112</v>
      </c>
    </row>
    <row r="167" spans="1:10" hidden="1" x14ac:dyDescent="0.35">
      <c r="A167" s="7">
        <v>1</v>
      </c>
      <c r="B167" s="7">
        <v>2</v>
      </c>
      <c r="C167" s="7">
        <v>3</v>
      </c>
      <c r="D167" s="7">
        <v>4</v>
      </c>
    </row>
    <row r="168" spans="1:10" hidden="1" x14ac:dyDescent="0.35">
      <c r="A168" s="5">
        <v>1</v>
      </c>
      <c r="B168" s="26"/>
      <c r="C168" s="6"/>
      <c r="D168" s="6"/>
    </row>
    <row r="169" spans="1:10" hidden="1" x14ac:dyDescent="0.35">
      <c r="A169" s="5">
        <v>2</v>
      </c>
      <c r="B169" s="6"/>
      <c r="C169" s="6"/>
      <c r="D169" s="6"/>
    </row>
    <row r="170" spans="1:10" hidden="1" x14ac:dyDescent="0.35">
      <c r="A170" s="6"/>
      <c r="B170" s="6" t="s">
        <v>42</v>
      </c>
      <c r="C170" s="6"/>
      <c r="D170" s="6">
        <f>SUM(D168:D169)</f>
        <v>0</v>
      </c>
    </row>
    <row r="171" spans="1:10" x14ac:dyDescent="0.35">
      <c r="A171" s="11"/>
    </row>
    <row r="172" spans="1:10" x14ac:dyDescent="0.35">
      <c r="A172" s="489" t="s">
        <v>113</v>
      </c>
      <c r="B172" s="490"/>
      <c r="C172" s="490"/>
      <c r="D172" s="490"/>
      <c r="E172" s="490"/>
      <c r="F172" s="490"/>
      <c r="G172" s="490"/>
      <c r="H172" s="490"/>
      <c r="I172" s="490"/>
      <c r="J172" s="490"/>
    </row>
    <row r="173" spans="1:10" x14ac:dyDescent="0.35">
      <c r="A173" s="13"/>
    </row>
    <row r="174" spans="1:10" ht="37.5" x14ac:dyDescent="0.35">
      <c r="A174" s="10" t="s">
        <v>28</v>
      </c>
      <c r="B174" s="10" t="s">
        <v>44</v>
      </c>
      <c r="C174" s="10" t="s">
        <v>103</v>
      </c>
      <c r="D174" s="10" t="s">
        <v>114</v>
      </c>
      <c r="E174" s="10" t="s">
        <v>115</v>
      </c>
    </row>
    <row r="175" spans="1:10" x14ac:dyDescent="0.35">
      <c r="A175" s="8"/>
      <c r="B175" s="7">
        <v>1</v>
      </c>
      <c r="C175" s="7">
        <v>2</v>
      </c>
      <c r="D175" s="7">
        <v>3</v>
      </c>
      <c r="E175" s="7">
        <v>4</v>
      </c>
    </row>
    <row r="176" spans="1:10" x14ac:dyDescent="0.35">
      <c r="A176" s="6">
        <v>1</v>
      </c>
      <c r="B176" s="32" t="s">
        <v>260</v>
      </c>
      <c r="C176" s="33">
        <v>40</v>
      </c>
      <c r="D176" s="47">
        <v>281</v>
      </c>
      <c r="E176" s="47">
        <f>C176*D176</f>
        <v>11240</v>
      </c>
    </row>
    <row r="177" spans="1:7" x14ac:dyDescent="0.35">
      <c r="A177" s="6">
        <v>2</v>
      </c>
      <c r="B177" s="32" t="s">
        <v>261</v>
      </c>
      <c r="C177" s="33">
        <v>40</v>
      </c>
      <c r="D177" s="47">
        <v>184.5</v>
      </c>
      <c r="E177" s="47">
        <f t="shared" ref="E177:E187" si="2">C177*D177</f>
        <v>7380</v>
      </c>
    </row>
    <row r="178" spans="1:7" x14ac:dyDescent="0.35">
      <c r="A178" s="6">
        <v>3</v>
      </c>
      <c r="B178" s="32" t="s">
        <v>262</v>
      </c>
      <c r="C178" s="33">
        <v>40</v>
      </c>
      <c r="D178" s="47">
        <v>184.5</v>
      </c>
      <c r="E178" s="47">
        <f t="shared" si="2"/>
        <v>7380</v>
      </c>
      <c r="F178" s="159">
        <f>SUM(E176:E178)</f>
        <v>26000</v>
      </c>
      <c r="G178" s="160">
        <v>346</v>
      </c>
    </row>
    <row r="179" spans="1:7" x14ac:dyDescent="0.35">
      <c r="A179" s="6">
        <v>4</v>
      </c>
      <c r="B179" s="32" t="s">
        <v>263</v>
      </c>
      <c r="C179" s="33">
        <v>1</v>
      </c>
      <c r="D179" s="47">
        <v>2000</v>
      </c>
      <c r="E179" s="47">
        <f t="shared" si="2"/>
        <v>2000</v>
      </c>
      <c r="F179" s="159">
        <f>E179</f>
        <v>2000</v>
      </c>
      <c r="G179" s="160">
        <v>310</v>
      </c>
    </row>
    <row r="180" spans="1:7" x14ac:dyDescent="0.35">
      <c r="A180" s="6"/>
      <c r="B180" s="32"/>
      <c r="C180" s="33"/>
      <c r="D180" s="47"/>
      <c r="E180" s="47">
        <f t="shared" si="2"/>
        <v>0</v>
      </c>
    </row>
    <row r="181" spans="1:7" x14ac:dyDescent="0.35">
      <c r="A181" s="6"/>
      <c r="B181" s="32"/>
      <c r="C181" s="33"/>
      <c r="D181" s="47"/>
      <c r="E181" s="47">
        <f t="shared" si="2"/>
        <v>0</v>
      </c>
    </row>
    <row r="182" spans="1:7" x14ac:dyDescent="0.35">
      <c r="A182" s="6"/>
      <c r="B182" s="32"/>
      <c r="C182" s="33"/>
      <c r="D182" s="47"/>
      <c r="E182" s="47">
        <f t="shared" si="2"/>
        <v>0</v>
      </c>
    </row>
    <row r="183" spans="1:7" x14ac:dyDescent="0.35">
      <c r="A183" s="6"/>
      <c r="B183" s="32"/>
      <c r="C183" s="33"/>
      <c r="D183" s="47"/>
      <c r="E183" s="47">
        <f t="shared" si="2"/>
        <v>0</v>
      </c>
    </row>
    <row r="184" spans="1:7" x14ac:dyDescent="0.35">
      <c r="A184" s="6"/>
      <c r="B184" s="32"/>
      <c r="C184" s="33"/>
      <c r="D184" s="47"/>
      <c r="E184" s="47">
        <f t="shared" si="2"/>
        <v>0</v>
      </c>
    </row>
    <row r="185" spans="1:7" x14ac:dyDescent="0.35">
      <c r="A185" s="6"/>
      <c r="B185" s="32"/>
      <c r="C185" s="33"/>
      <c r="D185" s="47"/>
      <c r="E185" s="47">
        <f t="shared" si="2"/>
        <v>0</v>
      </c>
    </row>
    <row r="186" spans="1:7" x14ac:dyDescent="0.35">
      <c r="A186" s="6"/>
      <c r="B186" s="32"/>
      <c r="C186" s="33"/>
      <c r="D186" s="47"/>
      <c r="E186" s="47">
        <f t="shared" si="2"/>
        <v>0</v>
      </c>
    </row>
    <row r="187" spans="1:7" x14ac:dyDescent="0.35">
      <c r="A187" s="6"/>
      <c r="B187" s="32"/>
      <c r="C187" s="33"/>
      <c r="D187" s="47"/>
      <c r="E187" s="47">
        <f t="shared" si="2"/>
        <v>0</v>
      </c>
    </row>
    <row r="188" spans="1:7" x14ac:dyDescent="0.35">
      <c r="A188" s="156"/>
      <c r="B188" s="155" t="s">
        <v>42</v>
      </c>
      <c r="C188" s="156"/>
      <c r="D188" s="44" t="s">
        <v>15</v>
      </c>
      <c r="E188" s="44">
        <f>SUM(E176:E187)</f>
        <v>28000</v>
      </c>
    </row>
    <row r="195" spans="5:5" x14ac:dyDescent="0.35">
      <c r="E195">
        <v>28000</v>
      </c>
    </row>
  </sheetData>
  <mergeCells count="34">
    <mergeCell ref="A148:J148"/>
    <mergeCell ref="A156:J156"/>
    <mergeCell ref="A164:J164"/>
    <mergeCell ref="A172:J172"/>
    <mergeCell ref="A94:J94"/>
    <mergeCell ref="A106:J106"/>
    <mergeCell ref="A118:J118"/>
    <mergeCell ref="A123:J123"/>
    <mergeCell ref="A132:J132"/>
    <mergeCell ref="A140:J140"/>
    <mergeCell ref="A82:J82"/>
    <mergeCell ref="E24:G24"/>
    <mergeCell ref="A30:B30"/>
    <mergeCell ref="A32:J32"/>
    <mergeCell ref="A40:J40"/>
    <mergeCell ref="A49:J49"/>
    <mergeCell ref="A54:A55"/>
    <mergeCell ref="C54:C55"/>
    <mergeCell ref="D54:D55"/>
    <mergeCell ref="A59:A60"/>
    <mergeCell ref="C59:C60"/>
    <mergeCell ref="D59:D60"/>
    <mergeCell ref="A69:J69"/>
    <mergeCell ref="A71:J71"/>
    <mergeCell ref="A6:I6"/>
    <mergeCell ref="A21:J21"/>
    <mergeCell ref="A23:A25"/>
    <mergeCell ref="B23:B25"/>
    <mergeCell ref="C23:C25"/>
    <mergeCell ref="D23:G23"/>
    <mergeCell ref="H23:H25"/>
    <mergeCell ref="I23:I25"/>
    <mergeCell ref="J23:J25"/>
    <mergeCell ref="D24:D25"/>
  </mergeCells>
  <hyperlinks>
    <hyperlink ref="A7" r:id="rId1" display="consultantplus://offline/ref=0F40E7BB26451C12492B4EE999FF440CA68FF2B663E7B1FF39F1609F36278DFFAC49D49C8BAE0C53EB5F3AiAzCI"/>
    <hyperlink ref="B63" location="Par1140" display="Par1140"/>
    <hyperlink ref="B64" location="Par1140" display="Par1140"/>
    <hyperlink ref="A69" r:id="rId2" display="consultantplus://offline/ref=0F40E7BB26451C12492B50E48F931904A283AEBF65E4E6A064F737C0i6z6I"/>
  </hyperlinks>
  <pageMargins left="0.70866141732283472" right="0" top="0" bottom="0" header="0.31496062992125984" footer="0.31496062992125984"/>
  <pageSetup paperSize="9" scale="85"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topLeftCell="A180" workbookViewId="0">
      <selection activeCell="E186" sqref="E186"/>
    </sheetView>
  </sheetViews>
  <sheetFormatPr defaultRowHeight="14.5" x14ac:dyDescent="0.35"/>
  <cols>
    <col min="1" max="1" width="5" customWidth="1"/>
    <col min="2" max="2" width="25.1796875" customWidth="1"/>
    <col min="3" max="3" width="16" customWidth="1"/>
    <col min="4" max="4" width="11.453125" customWidth="1"/>
    <col min="5" max="5" width="15" customWidth="1"/>
    <col min="6" max="6" width="12.26953125" customWidth="1"/>
    <col min="7" max="7" width="12.81640625" customWidth="1"/>
    <col min="8" max="8" width="13.7265625" customWidth="1"/>
    <col min="9" max="9" width="9.81640625" customWidth="1"/>
    <col min="10" max="10" width="16.54296875" customWidth="1"/>
    <col min="12" max="12" width="11" customWidth="1"/>
  </cols>
  <sheetData>
    <row r="1" spans="1:9" x14ac:dyDescent="0.35">
      <c r="I1" s="1" t="s">
        <v>16</v>
      </c>
    </row>
    <row r="2" spans="1:9" x14ac:dyDescent="0.35">
      <c r="I2" s="1" t="s">
        <v>12</v>
      </c>
    </row>
    <row r="3" spans="1:9" x14ac:dyDescent="0.35">
      <c r="I3" s="1" t="s">
        <v>17</v>
      </c>
    </row>
    <row r="4" spans="1:9" x14ac:dyDescent="0.35">
      <c r="I4" s="1" t="s">
        <v>13</v>
      </c>
    </row>
    <row r="5" spans="1:9" x14ac:dyDescent="0.35">
      <c r="A5" s="2"/>
    </row>
    <row r="6" spans="1:9" x14ac:dyDescent="0.35">
      <c r="A6" s="481" t="s">
        <v>18</v>
      </c>
      <c r="B6" s="482"/>
      <c r="C6" s="482"/>
      <c r="D6" s="482"/>
      <c r="E6" s="482"/>
      <c r="F6" s="482"/>
      <c r="G6" s="482"/>
      <c r="H6" s="482"/>
      <c r="I6" s="482"/>
    </row>
    <row r="7" spans="1:9" x14ac:dyDescent="0.35">
      <c r="A7" s="12" t="s">
        <v>19</v>
      </c>
    </row>
    <row r="8" spans="1:9" x14ac:dyDescent="0.35">
      <c r="A8" s="13" t="s">
        <v>20</v>
      </c>
    </row>
    <row r="9" spans="1:9" x14ac:dyDescent="0.35">
      <c r="A9" s="11"/>
    </row>
    <row r="10" spans="1:9" x14ac:dyDescent="0.35">
      <c r="A10" s="13"/>
      <c r="E10" s="13"/>
    </row>
    <row r="11" spans="1:9" x14ac:dyDescent="0.35">
      <c r="A11" s="11"/>
    </row>
    <row r="12" spans="1:9" x14ac:dyDescent="0.35">
      <c r="A12" s="13"/>
      <c r="D12" s="2" t="s">
        <v>21</v>
      </c>
      <c r="E12" s="14"/>
      <c r="F12" s="14"/>
    </row>
    <row r="13" spans="1:9" x14ac:dyDescent="0.35">
      <c r="A13" s="13"/>
      <c r="D13" s="2" t="s">
        <v>22</v>
      </c>
      <c r="E13" s="14"/>
      <c r="F13" s="14"/>
    </row>
    <row r="14" spans="1:9" x14ac:dyDescent="0.35">
      <c r="A14" s="13"/>
      <c r="D14" s="2" t="s">
        <v>23</v>
      </c>
      <c r="E14" s="14"/>
      <c r="F14" s="14"/>
    </row>
    <row r="15" spans="1:9" x14ac:dyDescent="0.35">
      <c r="A15" s="11"/>
    </row>
    <row r="16" spans="1:9" x14ac:dyDescent="0.35">
      <c r="A16" s="15" t="s">
        <v>24</v>
      </c>
    </row>
    <row r="17" spans="1:12" x14ac:dyDescent="0.35">
      <c r="A17" s="11"/>
    </row>
    <row r="18" spans="1:12" x14ac:dyDescent="0.35">
      <c r="A18" s="13" t="s">
        <v>25</v>
      </c>
    </row>
    <row r="19" spans="1:12" x14ac:dyDescent="0.35">
      <c r="A19" s="13" t="s">
        <v>26</v>
      </c>
    </row>
    <row r="20" spans="1:12" x14ac:dyDescent="0.35">
      <c r="A20" s="11"/>
    </row>
    <row r="21" spans="1:12" x14ac:dyDescent="0.35">
      <c r="A21" s="483" t="s">
        <v>27</v>
      </c>
      <c r="B21" s="484"/>
      <c r="C21" s="484"/>
      <c r="D21" s="484"/>
      <c r="E21" s="484"/>
      <c r="F21" s="484"/>
      <c r="G21" s="484"/>
      <c r="H21" s="484"/>
      <c r="I21" s="484"/>
      <c r="J21" s="484"/>
    </row>
    <row r="22" spans="1:12" x14ac:dyDescent="0.35">
      <c r="A22" s="11"/>
    </row>
    <row r="23" spans="1:12" ht="25.5" customHeight="1" x14ac:dyDescent="0.35">
      <c r="A23" s="485" t="s">
        <v>28</v>
      </c>
      <c r="B23" s="485" t="s">
        <v>29</v>
      </c>
      <c r="C23" s="485" t="s">
        <v>30</v>
      </c>
      <c r="D23" s="485" t="s">
        <v>31</v>
      </c>
      <c r="E23" s="485"/>
      <c r="F23" s="485"/>
      <c r="G23" s="485"/>
      <c r="H23" s="485" t="s">
        <v>32</v>
      </c>
      <c r="I23" s="485" t="s">
        <v>33</v>
      </c>
      <c r="J23" s="485" t="s">
        <v>34</v>
      </c>
    </row>
    <row r="24" spans="1:12" x14ac:dyDescent="0.35">
      <c r="A24" s="485"/>
      <c r="B24" s="485"/>
      <c r="C24" s="485"/>
      <c r="D24" s="485" t="s">
        <v>7</v>
      </c>
      <c r="E24" s="485" t="s">
        <v>5</v>
      </c>
      <c r="F24" s="485"/>
      <c r="G24" s="485"/>
      <c r="H24" s="485"/>
      <c r="I24" s="485"/>
      <c r="J24" s="485"/>
    </row>
    <row r="25" spans="1:12" ht="57" customHeight="1" x14ac:dyDescent="0.35">
      <c r="A25" s="485"/>
      <c r="B25" s="485"/>
      <c r="C25" s="485"/>
      <c r="D25" s="485"/>
      <c r="E25" s="10" t="s">
        <v>35</v>
      </c>
      <c r="F25" s="10" t="s">
        <v>36</v>
      </c>
      <c r="G25" s="10" t="s">
        <v>37</v>
      </c>
      <c r="H25" s="485"/>
      <c r="I25" s="485"/>
      <c r="J25" s="485"/>
    </row>
    <row r="26" spans="1:12" x14ac:dyDescent="0.35">
      <c r="A26" s="10">
        <v>1</v>
      </c>
      <c r="B26" s="10">
        <v>2</v>
      </c>
      <c r="C26" s="10">
        <v>3</v>
      </c>
      <c r="D26" s="10">
        <v>4</v>
      </c>
      <c r="E26" s="10">
        <v>5</v>
      </c>
      <c r="F26" s="10">
        <v>6</v>
      </c>
      <c r="G26" s="10">
        <v>7</v>
      </c>
      <c r="H26" s="10">
        <v>8</v>
      </c>
      <c r="I26" s="10">
        <v>9</v>
      </c>
      <c r="J26" s="10">
        <v>10</v>
      </c>
    </row>
    <row r="27" spans="1:12" x14ac:dyDescent="0.35">
      <c r="A27" s="8"/>
      <c r="B27" s="8" t="s">
        <v>38</v>
      </c>
      <c r="C27" s="10">
        <v>41.61</v>
      </c>
      <c r="D27" s="17">
        <f>SUM(E27:G27)</f>
        <v>14489.834876231675</v>
      </c>
      <c r="E27" s="8">
        <v>10750.57</v>
      </c>
      <c r="F27" s="8">
        <v>1489.9</v>
      </c>
      <c r="G27" s="17">
        <f>1123152.87/41.61/12</f>
        <v>2249.3648762316752</v>
      </c>
      <c r="H27" s="8"/>
      <c r="I27" s="8"/>
      <c r="J27" s="17">
        <f>(C27*D27*12)-0.18</f>
        <v>7235064.1704000002</v>
      </c>
    </row>
    <row r="28" spans="1:12" ht="25" x14ac:dyDescent="0.35">
      <c r="A28" s="8"/>
      <c r="B28" s="8" t="s">
        <v>39</v>
      </c>
      <c r="C28" s="10">
        <v>3.5</v>
      </c>
      <c r="D28" s="17">
        <f t="shared" ref="D28:D30" si="0">SUM(E28:G28)</f>
        <v>25948.234</v>
      </c>
      <c r="E28" s="8">
        <v>19960.18</v>
      </c>
      <c r="F28" s="8"/>
      <c r="G28" s="17">
        <f>E28*0.3</f>
        <v>5988.0540000000001</v>
      </c>
      <c r="H28" s="8"/>
      <c r="I28" s="8"/>
      <c r="J28" s="17">
        <f>(C28*D28*12)</f>
        <v>1089825.828</v>
      </c>
    </row>
    <row r="29" spans="1:12" ht="25" x14ac:dyDescent="0.35">
      <c r="A29" s="8"/>
      <c r="B29" s="8" t="s">
        <v>40</v>
      </c>
      <c r="C29" s="10">
        <v>3</v>
      </c>
      <c r="D29" s="17">
        <f t="shared" si="0"/>
        <v>12130</v>
      </c>
      <c r="E29" s="8">
        <v>7412.33</v>
      </c>
      <c r="F29" s="8">
        <f>12130-8746.55</f>
        <v>3383.4500000000007</v>
      </c>
      <c r="G29" s="17">
        <v>1334.22</v>
      </c>
      <c r="H29" s="8"/>
      <c r="I29" s="8"/>
      <c r="J29" s="17">
        <f t="shared" ref="J29:J30" si="1">(C29*D29*12)</f>
        <v>436680</v>
      </c>
    </row>
    <row r="30" spans="1:12" x14ac:dyDescent="0.35">
      <c r="A30" s="8"/>
      <c r="B30" s="8" t="s">
        <v>41</v>
      </c>
      <c r="C30" s="10">
        <v>6.75</v>
      </c>
      <c r="D30" s="17">
        <f t="shared" si="0"/>
        <v>12130</v>
      </c>
      <c r="E30" s="8">
        <v>5409.56</v>
      </c>
      <c r="F30" s="8">
        <f>12130-7032.43</f>
        <v>5097.57</v>
      </c>
      <c r="G30" s="17">
        <v>1622.87</v>
      </c>
      <c r="H30" s="8"/>
      <c r="I30" s="8"/>
      <c r="J30" s="17">
        <f t="shared" si="1"/>
        <v>982530</v>
      </c>
    </row>
    <row r="31" spans="1:12" x14ac:dyDescent="0.35">
      <c r="A31" s="488" t="s">
        <v>42</v>
      </c>
      <c r="B31" s="488"/>
      <c r="C31" s="8" t="s">
        <v>15</v>
      </c>
      <c r="D31" s="17">
        <f>SUM(D27:D30)</f>
        <v>64698.068876231671</v>
      </c>
      <c r="E31" s="8" t="s">
        <v>15</v>
      </c>
      <c r="F31" s="8" t="s">
        <v>15</v>
      </c>
      <c r="G31" s="17" t="s">
        <v>15</v>
      </c>
      <c r="H31" s="18" t="s">
        <v>15</v>
      </c>
      <c r="I31" s="8" t="s">
        <v>15</v>
      </c>
      <c r="J31" s="17">
        <f>SUM(J27:J30)</f>
        <v>9744099.998399999</v>
      </c>
      <c r="L31" s="45">
        <f>9744100-J31</f>
        <v>1.6000010073184967E-3</v>
      </c>
    </row>
    <row r="32" spans="1:12" x14ac:dyDescent="0.35">
      <c r="A32" s="11"/>
    </row>
    <row r="33" spans="1:10" hidden="1" x14ac:dyDescent="0.35">
      <c r="A33" s="489" t="s">
        <v>43</v>
      </c>
      <c r="B33" s="490"/>
      <c r="C33" s="490"/>
      <c r="D33" s="490"/>
      <c r="E33" s="490"/>
      <c r="F33" s="490"/>
      <c r="G33" s="490"/>
      <c r="H33" s="490"/>
      <c r="I33" s="490"/>
      <c r="J33" s="490"/>
    </row>
    <row r="34" spans="1:10" hidden="1" x14ac:dyDescent="0.35">
      <c r="A34" s="11"/>
    </row>
    <row r="35" spans="1:10" ht="50" hidden="1" x14ac:dyDescent="0.35">
      <c r="A35" s="10" t="s">
        <v>28</v>
      </c>
      <c r="B35" s="10" t="s">
        <v>44</v>
      </c>
      <c r="C35" s="10" t="s">
        <v>45</v>
      </c>
      <c r="D35" s="10" t="s">
        <v>46</v>
      </c>
      <c r="E35" s="10" t="s">
        <v>47</v>
      </c>
      <c r="F35" s="10" t="s">
        <v>48</v>
      </c>
    </row>
    <row r="36" spans="1:10" hidden="1" x14ac:dyDescent="0.35">
      <c r="A36" s="10">
        <v>1</v>
      </c>
      <c r="B36" s="10">
        <v>2</v>
      </c>
      <c r="C36" s="10">
        <v>3</v>
      </c>
      <c r="D36" s="10">
        <v>4</v>
      </c>
      <c r="E36" s="10">
        <v>5</v>
      </c>
      <c r="F36" s="10">
        <v>6</v>
      </c>
    </row>
    <row r="37" spans="1:10" hidden="1" x14ac:dyDescent="0.35">
      <c r="A37" s="8"/>
      <c r="B37" s="8"/>
      <c r="C37" s="8"/>
      <c r="D37" s="8"/>
      <c r="E37" s="8"/>
      <c r="F37" s="8"/>
    </row>
    <row r="38" spans="1:10" hidden="1" x14ac:dyDescent="0.35">
      <c r="A38" s="8"/>
      <c r="B38" s="8"/>
      <c r="C38" s="8"/>
      <c r="D38" s="8"/>
      <c r="E38" s="8"/>
      <c r="F38" s="8"/>
    </row>
    <row r="39" spans="1:10" hidden="1" x14ac:dyDescent="0.35">
      <c r="A39" s="8"/>
      <c r="B39" s="19" t="s">
        <v>42</v>
      </c>
      <c r="C39" s="10" t="s">
        <v>15</v>
      </c>
      <c r="D39" s="10" t="s">
        <v>15</v>
      </c>
      <c r="E39" s="10" t="s">
        <v>15</v>
      </c>
      <c r="F39" s="8"/>
    </row>
    <row r="40" spans="1:10" hidden="1" x14ac:dyDescent="0.35">
      <c r="A40" s="11"/>
    </row>
    <row r="41" spans="1:10" hidden="1" x14ac:dyDescent="0.35">
      <c r="A41" s="483" t="s">
        <v>49</v>
      </c>
      <c r="B41" s="484"/>
      <c r="C41" s="484"/>
      <c r="D41" s="484"/>
      <c r="E41" s="484"/>
      <c r="F41" s="484"/>
      <c r="G41" s="484"/>
      <c r="H41" s="484"/>
      <c r="I41" s="484"/>
      <c r="J41" s="484"/>
    </row>
    <row r="42" spans="1:10" hidden="1" x14ac:dyDescent="0.35">
      <c r="A42" s="13"/>
    </row>
    <row r="43" spans="1:10" hidden="1" x14ac:dyDescent="0.35">
      <c r="A43" s="11"/>
    </row>
    <row r="44" spans="1:10" ht="62.5" hidden="1" x14ac:dyDescent="0.35">
      <c r="A44" s="10" t="s">
        <v>28</v>
      </c>
      <c r="B44" s="10" t="s">
        <v>44</v>
      </c>
      <c r="C44" s="10" t="s">
        <v>50</v>
      </c>
      <c r="D44" s="10" t="s">
        <v>51</v>
      </c>
      <c r="E44" s="10" t="s">
        <v>52</v>
      </c>
      <c r="F44" s="10" t="s">
        <v>48</v>
      </c>
    </row>
    <row r="45" spans="1:10" hidden="1" x14ac:dyDescent="0.35">
      <c r="A45" s="10">
        <v>1</v>
      </c>
      <c r="B45" s="10">
        <v>2</v>
      </c>
      <c r="C45" s="10">
        <v>3</v>
      </c>
      <c r="D45" s="10">
        <v>4</v>
      </c>
      <c r="E45" s="10">
        <v>5</v>
      </c>
      <c r="F45" s="10">
        <v>6</v>
      </c>
    </row>
    <row r="46" spans="1:10" hidden="1" x14ac:dyDescent="0.35">
      <c r="A46" s="8"/>
      <c r="B46" s="8"/>
      <c r="C46" s="8"/>
      <c r="D46" s="8"/>
      <c r="E46" s="8"/>
      <c r="F46" s="8"/>
    </row>
    <row r="47" spans="1:10" hidden="1" x14ac:dyDescent="0.35">
      <c r="A47" s="8"/>
      <c r="B47" s="8"/>
      <c r="C47" s="8"/>
      <c r="D47" s="8"/>
      <c r="E47" s="8"/>
      <c r="F47" s="8"/>
    </row>
    <row r="48" spans="1:10" hidden="1" x14ac:dyDescent="0.35">
      <c r="A48" s="8"/>
      <c r="B48" s="19" t="s">
        <v>42</v>
      </c>
      <c r="C48" s="10" t="s">
        <v>15</v>
      </c>
      <c r="D48" s="10" t="s">
        <v>15</v>
      </c>
      <c r="E48" s="10" t="s">
        <v>15</v>
      </c>
      <c r="F48" s="8"/>
    </row>
    <row r="49" spans="1:10" x14ac:dyDescent="0.35">
      <c r="A49" s="11"/>
    </row>
    <row r="50" spans="1:10" ht="27" customHeight="1" x14ac:dyDescent="0.35">
      <c r="A50" s="489" t="s">
        <v>53</v>
      </c>
      <c r="B50" s="490"/>
      <c r="C50" s="490"/>
      <c r="D50" s="490"/>
      <c r="E50" s="490"/>
      <c r="F50" s="490"/>
      <c r="G50" s="490"/>
      <c r="H50" s="490"/>
      <c r="I50" s="490"/>
      <c r="J50" s="490"/>
    </row>
    <row r="51" spans="1:10" x14ac:dyDescent="0.35">
      <c r="A51" s="11"/>
    </row>
    <row r="52" spans="1:10" ht="50" x14ac:dyDescent="0.35">
      <c r="A52" s="10" t="s">
        <v>28</v>
      </c>
      <c r="B52" s="10" t="s">
        <v>54</v>
      </c>
      <c r="C52" s="10" t="s">
        <v>55</v>
      </c>
      <c r="D52" s="10" t="s">
        <v>56</v>
      </c>
    </row>
    <row r="53" spans="1:10" x14ac:dyDescent="0.35">
      <c r="A53" s="10">
        <v>1</v>
      </c>
      <c r="B53" s="10">
        <v>2</v>
      </c>
      <c r="C53" s="10">
        <v>3</v>
      </c>
      <c r="D53" s="10">
        <v>4</v>
      </c>
    </row>
    <row r="54" spans="1:10" ht="50" x14ac:dyDescent="0.35">
      <c r="A54" s="10">
        <v>1</v>
      </c>
      <c r="B54" s="8" t="s">
        <v>57</v>
      </c>
      <c r="C54" s="10" t="s">
        <v>15</v>
      </c>
      <c r="D54" s="59">
        <f>D55</f>
        <v>2143701.9996479996</v>
      </c>
    </row>
    <row r="55" spans="1:10" x14ac:dyDescent="0.35">
      <c r="A55" s="485" t="s">
        <v>58</v>
      </c>
      <c r="B55" s="18" t="s">
        <v>5</v>
      </c>
      <c r="C55" s="491">
        <f>J31</f>
        <v>9744099.998399999</v>
      </c>
      <c r="D55" s="493">
        <f>C55*22%</f>
        <v>2143701.9996479996</v>
      </c>
    </row>
    <row r="56" spans="1:10" x14ac:dyDescent="0.35">
      <c r="A56" s="485"/>
      <c r="B56" s="18" t="s">
        <v>59</v>
      </c>
      <c r="C56" s="492"/>
      <c r="D56" s="493"/>
    </row>
    <row r="57" spans="1:10" x14ac:dyDescent="0.35">
      <c r="A57" s="10" t="s">
        <v>60</v>
      </c>
      <c r="B57" s="8" t="s">
        <v>61</v>
      </c>
      <c r="C57" s="8"/>
      <c r="D57" s="59"/>
    </row>
    <row r="58" spans="1:10" ht="75" x14ac:dyDescent="0.35">
      <c r="A58" s="10" t="s">
        <v>62</v>
      </c>
      <c r="B58" s="8" t="s">
        <v>63</v>
      </c>
      <c r="C58" s="8"/>
      <c r="D58" s="59"/>
    </row>
    <row r="59" spans="1:10" ht="50" x14ac:dyDescent="0.35">
      <c r="A59" s="10">
        <v>2</v>
      </c>
      <c r="B59" s="8" t="s">
        <v>64</v>
      </c>
      <c r="C59" s="10" t="s">
        <v>15</v>
      </c>
      <c r="D59" s="59">
        <f>D60+D63</f>
        <v>302067.09995039995</v>
      </c>
    </row>
    <row r="60" spans="1:10" x14ac:dyDescent="0.35">
      <c r="A60" s="485" t="s">
        <v>65</v>
      </c>
      <c r="B60" s="8" t="s">
        <v>5</v>
      </c>
      <c r="C60" s="491">
        <f>C55</f>
        <v>9744099.998399999</v>
      </c>
      <c r="D60" s="493">
        <f>C60*2.9%</f>
        <v>282578.89995359996</v>
      </c>
    </row>
    <row r="61" spans="1:10" ht="75" x14ac:dyDescent="0.35">
      <c r="A61" s="485"/>
      <c r="B61" s="8" t="s">
        <v>66</v>
      </c>
      <c r="C61" s="492"/>
      <c r="D61" s="493"/>
    </row>
    <row r="62" spans="1:10" ht="50" x14ac:dyDescent="0.35">
      <c r="A62" s="10" t="s">
        <v>67</v>
      </c>
      <c r="B62" s="8" t="s">
        <v>68</v>
      </c>
      <c r="C62" s="8"/>
      <c r="D62" s="59"/>
    </row>
    <row r="63" spans="1:10" ht="62.5" x14ac:dyDescent="0.35">
      <c r="A63" s="10" t="s">
        <v>69</v>
      </c>
      <c r="B63" s="8" t="s">
        <v>70</v>
      </c>
      <c r="C63" s="21">
        <f>C60</f>
        <v>9744099.998399999</v>
      </c>
      <c r="D63" s="59">
        <f>C63*0.2%</f>
        <v>19488.199996799998</v>
      </c>
    </row>
    <row r="64" spans="1:10" ht="87" x14ac:dyDescent="0.35">
      <c r="A64" s="10" t="s">
        <v>71</v>
      </c>
      <c r="B64" s="4" t="s">
        <v>72</v>
      </c>
      <c r="C64" s="8"/>
      <c r="D64" s="59"/>
    </row>
    <row r="65" spans="1:10" ht="87" x14ac:dyDescent="0.35">
      <c r="A65" s="10" t="s">
        <v>73</v>
      </c>
      <c r="B65" s="4" t="s">
        <v>72</v>
      </c>
      <c r="C65" s="8"/>
      <c r="D65" s="59"/>
    </row>
    <row r="66" spans="1:10" ht="62.5" x14ac:dyDescent="0.35">
      <c r="A66" s="10">
        <v>3</v>
      </c>
      <c r="B66" s="8" t="s">
        <v>74</v>
      </c>
      <c r="C66" s="21">
        <f>C63</f>
        <v>9744099.998399999</v>
      </c>
      <c r="D66" s="59">
        <f>C66*0.052547788</f>
        <v>512030.90096672345</v>
      </c>
    </row>
    <row r="67" spans="1:10" x14ac:dyDescent="0.35">
      <c r="A67" s="8"/>
      <c r="B67" s="19" t="s">
        <v>42</v>
      </c>
      <c r="C67" s="10" t="s">
        <v>15</v>
      </c>
      <c r="D67" s="59">
        <f>D66+D54+D59</f>
        <v>2957800.0005651228</v>
      </c>
      <c r="F67" s="45">
        <f>2957800-D67</f>
        <v>-5.651228129863739E-4</v>
      </c>
      <c r="G67">
        <f>F67/C66</f>
        <v>-5.7996409425105263E-11</v>
      </c>
    </row>
    <row r="68" spans="1:10" x14ac:dyDescent="0.35">
      <c r="A68" s="11"/>
    </row>
    <row r="69" spans="1:10" x14ac:dyDescent="0.35">
      <c r="A69" s="22" t="s">
        <v>75</v>
      </c>
    </row>
    <row r="70" spans="1:10" x14ac:dyDescent="0.35">
      <c r="A70" s="494" t="s">
        <v>76</v>
      </c>
      <c r="B70" s="495"/>
      <c r="C70" s="495"/>
      <c r="D70" s="495"/>
      <c r="E70" s="495"/>
      <c r="F70" s="495"/>
      <c r="G70" s="495"/>
      <c r="H70" s="495"/>
      <c r="I70" s="495"/>
      <c r="J70" s="495"/>
    </row>
    <row r="71" spans="1:10" x14ac:dyDescent="0.35">
      <c r="A71" s="11"/>
    </row>
    <row r="72" spans="1:10" x14ac:dyDescent="0.35">
      <c r="A72" s="496" t="s">
        <v>77</v>
      </c>
      <c r="B72" s="497"/>
      <c r="C72" s="497"/>
      <c r="D72" s="497"/>
      <c r="E72" s="497"/>
      <c r="F72" s="497"/>
      <c r="G72" s="497"/>
      <c r="H72" s="497"/>
      <c r="I72" s="497"/>
      <c r="J72" s="497"/>
    </row>
    <row r="73" spans="1:10" x14ac:dyDescent="0.35">
      <c r="A73" s="11"/>
    </row>
    <row r="74" spans="1:10" x14ac:dyDescent="0.35">
      <c r="A74" s="13" t="s">
        <v>25</v>
      </c>
    </row>
    <row r="75" spans="1:10" x14ac:dyDescent="0.35">
      <c r="A75" s="13" t="s">
        <v>26</v>
      </c>
    </row>
    <row r="76" spans="1:10" x14ac:dyDescent="0.35">
      <c r="A76" s="11"/>
    </row>
    <row r="77" spans="1:10" ht="37.5" x14ac:dyDescent="0.35">
      <c r="A77" s="10" t="s">
        <v>28</v>
      </c>
      <c r="B77" s="10" t="s">
        <v>3</v>
      </c>
      <c r="C77" s="10" t="s">
        <v>80</v>
      </c>
      <c r="D77" s="10" t="s">
        <v>81</v>
      </c>
      <c r="E77" s="10" t="s">
        <v>82</v>
      </c>
    </row>
    <row r="78" spans="1:10" x14ac:dyDescent="0.35">
      <c r="A78" s="10">
        <v>1</v>
      </c>
      <c r="B78" s="10">
        <v>2</v>
      </c>
      <c r="C78" s="10">
        <v>3</v>
      </c>
      <c r="D78" s="10">
        <v>4</v>
      </c>
      <c r="E78" s="10">
        <v>5</v>
      </c>
    </row>
    <row r="79" spans="1:10" ht="51" x14ac:dyDescent="0.35">
      <c r="A79" s="125" t="s">
        <v>135</v>
      </c>
      <c r="B79" s="106" t="s">
        <v>202</v>
      </c>
      <c r="C79" s="123">
        <v>2000</v>
      </c>
      <c r="D79" s="123">
        <v>25</v>
      </c>
      <c r="E79" s="107">
        <f>C79*D79</f>
        <v>50000</v>
      </c>
    </row>
    <row r="80" spans="1:10" x14ac:dyDescent="0.35">
      <c r="A80" s="8"/>
      <c r="B80" s="8"/>
      <c r="C80" s="8"/>
      <c r="D80" s="8"/>
      <c r="E80" s="8"/>
    </row>
    <row r="81" spans="1:10" x14ac:dyDescent="0.35">
      <c r="A81" s="8"/>
      <c r="B81" s="19" t="s">
        <v>42</v>
      </c>
      <c r="C81" s="10" t="s">
        <v>15</v>
      </c>
      <c r="D81" s="10" t="s">
        <v>15</v>
      </c>
      <c r="E81" s="126">
        <f>SUM(E79)</f>
        <v>50000</v>
      </c>
    </row>
    <row r="82" spans="1:10" x14ac:dyDescent="0.35">
      <c r="A82" s="11"/>
    </row>
    <row r="83" spans="1:10" hidden="1" x14ac:dyDescent="0.35">
      <c r="A83" s="486" t="s">
        <v>83</v>
      </c>
      <c r="B83" s="487"/>
      <c r="C83" s="487"/>
      <c r="D83" s="487"/>
      <c r="E83" s="487"/>
      <c r="F83" s="487"/>
      <c r="G83" s="487"/>
      <c r="H83" s="487"/>
      <c r="I83" s="487"/>
      <c r="J83" s="487"/>
    </row>
    <row r="84" spans="1:10" hidden="1" x14ac:dyDescent="0.35">
      <c r="A84" s="13"/>
    </row>
    <row r="85" spans="1:10" hidden="1" x14ac:dyDescent="0.35">
      <c r="A85" s="11"/>
    </row>
    <row r="86" spans="1:10" hidden="1" x14ac:dyDescent="0.35">
      <c r="A86" s="13" t="s">
        <v>78</v>
      </c>
    </row>
    <row r="87" spans="1:10" hidden="1" x14ac:dyDescent="0.35">
      <c r="A87" s="13" t="s">
        <v>79</v>
      </c>
    </row>
    <row r="88" spans="1:10" hidden="1" x14ac:dyDescent="0.35">
      <c r="A88" s="11"/>
    </row>
    <row r="89" spans="1:10" ht="75" hidden="1" x14ac:dyDescent="0.35">
      <c r="A89" s="10" t="s">
        <v>28</v>
      </c>
      <c r="B89" s="10" t="s">
        <v>44</v>
      </c>
      <c r="C89" s="10" t="s">
        <v>84</v>
      </c>
      <c r="D89" s="10" t="s">
        <v>85</v>
      </c>
      <c r="E89" s="10" t="s">
        <v>86</v>
      </c>
    </row>
    <row r="90" spans="1:10" hidden="1" x14ac:dyDescent="0.35">
      <c r="A90" s="10">
        <v>1</v>
      </c>
      <c r="B90" s="10">
        <v>2</v>
      </c>
      <c r="C90" s="10">
        <v>3</v>
      </c>
      <c r="D90" s="10">
        <v>4</v>
      </c>
      <c r="E90" s="10">
        <v>5</v>
      </c>
    </row>
    <row r="91" spans="1:10" hidden="1" x14ac:dyDescent="0.35">
      <c r="A91" s="8"/>
      <c r="B91" s="8"/>
      <c r="C91" s="8"/>
      <c r="D91" s="8"/>
      <c r="E91" s="8"/>
    </row>
    <row r="92" spans="1:10" hidden="1" x14ac:dyDescent="0.35">
      <c r="A92" s="8"/>
      <c r="B92" s="8"/>
      <c r="C92" s="8"/>
      <c r="D92" s="8"/>
      <c r="E92" s="8"/>
    </row>
    <row r="93" spans="1:10" hidden="1" x14ac:dyDescent="0.35">
      <c r="A93" s="8"/>
      <c r="B93" s="19" t="s">
        <v>42</v>
      </c>
      <c r="C93" s="8"/>
      <c r="D93" s="10" t="s">
        <v>15</v>
      </c>
      <c r="E93" s="8"/>
    </row>
    <row r="94" spans="1:10" hidden="1" x14ac:dyDescent="0.35">
      <c r="A94" s="11"/>
    </row>
    <row r="95" spans="1:10" hidden="1" x14ac:dyDescent="0.35">
      <c r="A95" s="496" t="s">
        <v>87</v>
      </c>
      <c r="B95" s="497"/>
      <c r="C95" s="497"/>
      <c r="D95" s="497"/>
      <c r="E95" s="497"/>
      <c r="F95" s="497"/>
      <c r="G95" s="497"/>
      <c r="H95" s="497"/>
      <c r="I95" s="497"/>
      <c r="J95" s="497"/>
    </row>
    <row r="96" spans="1:10" hidden="1" x14ac:dyDescent="0.35">
      <c r="A96" s="13"/>
    </row>
    <row r="97" spans="1:10" hidden="1" x14ac:dyDescent="0.35">
      <c r="A97" s="11"/>
    </row>
    <row r="98" spans="1:10" hidden="1" x14ac:dyDescent="0.35">
      <c r="A98" s="22" t="s">
        <v>78</v>
      </c>
    </row>
    <row r="99" spans="1:10" hidden="1" x14ac:dyDescent="0.35">
      <c r="A99" s="13" t="s">
        <v>79</v>
      </c>
    </row>
    <row r="100" spans="1:10" hidden="1" x14ac:dyDescent="0.35">
      <c r="A100" s="11"/>
    </row>
    <row r="101" spans="1:10" ht="37.5" hidden="1" x14ac:dyDescent="0.35">
      <c r="A101" s="10" t="s">
        <v>28</v>
      </c>
      <c r="B101" s="10" t="s">
        <v>3</v>
      </c>
      <c r="C101" s="10" t="s">
        <v>80</v>
      </c>
      <c r="D101" s="10" t="s">
        <v>81</v>
      </c>
      <c r="E101" s="10" t="s">
        <v>82</v>
      </c>
    </row>
    <row r="102" spans="1:10" hidden="1" x14ac:dyDescent="0.35">
      <c r="A102" s="10">
        <v>1</v>
      </c>
      <c r="B102" s="10">
        <v>2</v>
      </c>
      <c r="C102" s="10">
        <v>3</v>
      </c>
      <c r="D102" s="10">
        <v>4</v>
      </c>
      <c r="E102" s="10">
        <v>5</v>
      </c>
    </row>
    <row r="103" spans="1:10" hidden="1" x14ac:dyDescent="0.35">
      <c r="A103" s="8"/>
      <c r="B103" s="8"/>
      <c r="C103" s="8"/>
      <c r="D103" s="8"/>
      <c r="E103" s="8"/>
    </row>
    <row r="104" spans="1:10" hidden="1" x14ac:dyDescent="0.35">
      <c r="A104" s="8"/>
      <c r="B104" s="8"/>
      <c r="C104" s="8"/>
      <c r="D104" s="8"/>
      <c r="E104" s="8"/>
    </row>
    <row r="105" spans="1:10" hidden="1" x14ac:dyDescent="0.35">
      <c r="A105" s="8"/>
      <c r="B105" s="19" t="s">
        <v>42</v>
      </c>
      <c r="C105" s="10" t="s">
        <v>15</v>
      </c>
      <c r="D105" s="10" t="s">
        <v>15</v>
      </c>
      <c r="E105" s="8"/>
    </row>
    <row r="106" spans="1:10" hidden="1" x14ac:dyDescent="0.35">
      <c r="A106" s="11"/>
    </row>
    <row r="107" spans="1:10" hidden="1" x14ac:dyDescent="0.35">
      <c r="A107" s="486" t="s">
        <v>88</v>
      </c>
      <c r="B107" s="487"/>
      <c r="C107" s="487"/>
      <c r="D107" s="487"/>
      <c r="E107" s="487"/>
      <c r="F107" s="487"/>
      <c r="G107" s="487"/>
      <c r="H107" s="487"/>
      <c r="I107" s="487"/>
      <c r="J107" s="487"/>
    </row>
    <row r="108" spans="1:10" hidden="1" x14ac:dyDescent="0.35">
      <c r="A108" s="13"/>
    </row>
    <row r="109" spans="1:10" hidden="1" x14ac:dyDescent="0.35">
      <c r="A109" s="11"/>
    </row>
    <row r="110" spans="1:10" hidden="1" x14ac:dyDescent="0.35">
      <c r="A110" s="13" t="s">
        <v>78</v>
      </c>
    </row>
    <row r="111" spans="1:10" hidden="1" x14ac:dyDescent="0.35">
      <c r="A111" s="13" t="s">
        <v>79</v>
      </c>
    </row>
    <row r="112" spans="1:10" hidden="1" x14ac:dyDescent="0.35">
      <c r="A112" s="11"/>
    </row>
    <row r="113" spans="1:10" ht="37.5" hidden="1" x14ac:dyDescent="0.35">
      <c r="A113" s="10" t="s">
        <v>28</v>
      </c>
      <c r="B113" s="10" t="s">
        <v>3</v>
      </c>
      <c r="C113" s="10" t="s">
        <v>80</v>
      </c>
      <c r="D113" s="10" t="s">
        <v>81</v>
      </c>
      <c r="E113" s="10" t="s">
        <v>82</v>
      </c>
    </row>
    <row r="114" spans="1:10" hidden="1" x14ac:dyDescent="0.35">
      <c r="A114" s="10">
        <v>1</v>
      </c>
      <c r="B114" s="10">
        <v>2</v>
      </c>
      <c r="C114" s="10">
        <v>3</v>
      </c>
      <c r="D114" s="10">
        <v>4</v>
      </c>
      <c r="E114" s="10">
        <v>5</v>
      </c>
    </row>
    <row r="115" spans="1:10" hidden="1" x14ac:dyDescent="0.35">
      <c r="A115" s="8"/>
      <c r="B115" s="8"/>
      <c r="C115" s="8"/>
      <c r="D115" s="8"/>
      <c r="E115" s="8"/>
    </row>
    <row r="116" spans="1:10" hidden="1" x14ac:dyDescent="0.35">
      <c r="A116" s="8"/>
      <c r="B116" s="8"/>
      <c r="C116" s="8"/>
      <c r="D116" s="8"/>
      <c r="E116" s="8"/>
    </row>
    <row r="117" spans="1:10" hidden="1" x14ac:dyDescent="0.35">
      <c r="A117" s="8"/>
      <c r="B117" s="19" t="s">
        <v>42</v>
      </c>
      <c r="C117" s="10" t="s">
        <v>15</v>
      </c>
      <c r="D117" s="10" t="s">
        <v>15</v>
      </c>
      <c r="E117" s="8"/>
    </row>
    <row r="118" spans="1:10" x14ac:dyDescent="0.35">
      <c r="A118" s="11"/>
    </row>
    <row r="119" spans="1:10" x14ac:dyDescent="0.35">
      <c r="A119" s="496" t="s">
        <v>89</v>
      </c>
      <c r="B119" s="497"/>
      <c r="C119" s="497"/>
      <c r="D119" s="497"/>
      <c r="E119" s="497"/>
      <c r="F119" s="497"/>
      <c r="G119" s="497"/>
      <c r="H119" s="497"/>
      <c r="I119" s="497"/>
      <c r="J119" s="497"/>
    </row>
    <row r="120" spans="1:10" x14ac:dyDescent="0.35">
      <c r="A120" s="13"/>
    </row>
    <row r="121" spans="1:10" x14ac:dyDescent="0.35">
      <c r="A121" s="13" t="s">
        <v>25</v>
      </c>
    </row>
    <row r="122" spans="1:10" x14ac:dyDescent="0.35">
      <c r="A122" s="13" t="s">
        <v>26</v>
      </c>
    </row>
    <row r="123" spans="1:10" x14ac:dyDescent="0.35">
      <c r="A123" s="11"/>
    </row>
    <row r="124" spans="1:10" x14ac:dyDescent="0.35">
      <c r="A124" s="483" t="s">
        <v>90</v>
      </c>
      <c r="B124" s="482"/>
      <c r="C124" s="482"/>
      <c r="D124" s="482"/>
      <c r="E124" s="482"/>
      <c r="F124" s="482"/>
      <c r="G124" s="482"/>
      <c r="H124" s="482"/>
      <c r="I124" s="482"/>
      <c r="J124" s="482"/>
    </row>
    <row r="125" spans="1:10" x14ac:dyDescent="0.35">
      <c r="A125" s="11"/>
    </row>
    <row r="126" spans="1:10" ht="37.5" x14ac:dyDescent="0.35">
      <c r="A126" s="10" t="s">
        <v>28</v>
      </c>
      <c r="B126" s="10" t="s">
        <v>44</v>
      </c>
      <c r="C126" s="10" t="s">
        <v>91</v>
      </c>
      <c r="D126" s="10" t="s">
        <v>92</v>
      </c>
      <c r="E126" s="10" t="s">
        <v>93</v>
      </c>
      <c r="F126" s="10" t="s">
        <v>48</v>
      </c>
    </row>
    <row r="127" spans="1:10" x14ac:dyDescent="0.35">
      <c r="A127" s="7">
        <v>1</v>
      </c>
      <c r="B127" s="7">
        <v>2</v>
      </c>
      <c r="C127" s="7">
        <v>3</v>
      </c>
      <c r="D127" s="7">
        <v>4</v>
      </c>
      <c r="E127" s="7">
        <v>5</v>
      </c>
      <c r="F127" s="7">
        <v>6</v>
      </c>
    </row>
    <row r="128" spans="1:10" x14ac:dyDescent="0.35">
      <c r="A128" s="123">
        <v>1</v>
      </c>
      <c r="B128" s="125" t="s">
        <v>195</v>
      </c>
      <c r="C128" s="127">
        <v>4</v>
      </c>
      <c r="D128" s="127">
        <v>12</v>
      </c>
      <c r="E128" s="128">
        <f>40000/4/12</f>
        <v>833.33333333333337</v>
      </c>
      <c r="F128" s="44">
        <f>C128*D128*E128</f>
        <v>40000</v>
      </c>
    </row>
    <row r="129" spans="1:10" x14ac:dyDescent="0.35">
      <c r="A129" s="123">
        <v>2</v>
      </c>
      <c r="B129" s="125" t="s">
        <v>116</v>
      </c>
      <c r="C129" s="129">
        <v>1</v>
      </c>
      <c r="D129" s="129">
        <v>12</v>
      </c>
      <c r="E129" s="130">
        <f>2500/12</f>
        <v>208.33333333333334</v>
      </c>
      <c r="F129" s="44">
        <f>C129*D129*E129</f>
        <v>2500</v>
      </c>
    </row>
    <row r="130" spans="1:10" x14ac:dyDescent="0.35">
      <c r="A130" s="123">
        <v>3</v>
      </c>
      <c r="B130" s="125" t="s">
        <v>196</v>
      </c>
      <c r="C130" s="129">
        <v>1</v>
      </c>
      <c r="D130" s="129">
        <v>12</v>
      </c>
      <c r="E130" s="129">
        <f>8850/12</f>
        <v>737.5</v>
      </c>
      <c r="F130" s="44">
        <f t="shared" ref="F130" si="2">C130*D130*E130</f>
        <v>8850</v>
      </c>
    </row>
    <row r="131" spans="1:10" x14ac:dyDescent="0.35">
      <c r="A131" s="23"/>
      <c r="B131" s="124" t="s">
        <v>42</v>
      </c>
      <c r="C131" s="123" t="s">
        <v>15</v>
      </c>
      <c r="D131" s="123" t="s">
        <v>15</v>
      </c>
      <c r="E131" s="123" t="s">
        <v>15</v>
      </c>
      <c r="F131" s="44">
        <f>SUM(F128:F130)</f>
        <v>51350</v>
      </c>
      <c r="H131">
        <f>51500-150</f>
        <v>51350</v>
      </c>
    </row>
    <row r="132" spans="1:10" x14ac:dyDescent="0.35">
      <c r="A132" s="11"/>
      <c r="B132" s="24"/>
      <c r="C132" s="25"/>
      <c r="D132" s="25"/>
      <c r="E132" s="29"/>
      <c r="F132" s="30"/>
    </row>
    <row r="133" spans="1:10" hidden="1" x14ac:dyDescent="0.35">
      <c r="A133" s="483" t="s">
        <v>94</v>
      </c>
      <c r="B133" s="482"/>
      <c r="C133" s="482"/>
      <c r="D133" s="482"/>
      <c r="E133" s="482"/>
      <c r="F133" s="482"/>
      <c r="G133" s="482"/>
      <c r="H133" s="482"/>
      <c r="I133" s="482"/>
      <c r="J133" s="482"/>
    </row>
    <row r="134" spans="1:10" hidden="1" x14ac:dyDescent="0.35">
      <c r="A134" s="11"/>
    </row>
    <row r="135" spans="1:10" ht="37.5" hidden="1" x14ac:dyDescent="0.35">
      <c r="A135" s="10" t="s">
        <v>28</v>
      </c>
      <c r="B135" s="10" t="s">
        <v>44</v>
      </c>
      <c r="C135" s="10" t="s">
        <v>95</v>
      </c>
      <c r="D135" s="10" t="s">
        <v>96</v>
      </c>
      <c r="E135" s="10" t="s">
        <v>97</v>
      </c>
    </row>
    <row r="136" spans="1:10" hidden="1" x14ac:dyDescent="0.35">
      <c r="A136" s="10">
        <v>1</v>
      </c>
      <c r="B136" s="10">
        <v>2</v>
      </c>
      <c r="C136" s="10">
        <v>3</v>
      </c>
      <c r="D136" s="10">
        <v>4</v>
      </c>
      <c r="E136" s="10">
        <v>5</v>
      </c>
    </row>
    <row r="137" spans="1:10" hidden="1" x14ac:dyDescent="0.35">
      <c r="A137" s="8"/>
      <c r="B137" s="8"/>
      <c r="C137" s="8"/>
      <c r="D137" s="8"/>
      <c r="E137" s="8"/>
    </row>
    <row r="138" spans="1:10" hidden="1" x14ac:dyDescent="0.35">
      <c r="A138" s="8"/>
      <c r="B138" s="8"/>
      <c r="C138" s="8"/>
      <c r="D138" s="8"/>
      <c r="E138" s="8"/>
    </row>
    <row r="139" spans="1:10" hidden="1" x14ac:dyDescent="0.35">
      <c r="A139" s="8"/>
      <c r="B139" s="19" t="s">
        <v>42</v>
      </c>
      <c r="C139" s="8"/>
      <c r="D139" s="8"/>
      <c r="E139" s="8"/>
    </row>
    <row r="140" spans="1:10" hidden="1" x14ac:dyDescent="0.35">
      <c r="A140" s="11"/>
    </row>
    <row r="141" spans="1:10" hidden="1" x14ac:dyDescent="0.35">
      <c r="A141" s="483" t="s">
        <v>98</v>
      </c>
      <c r="B141" s="482"/>
      <c r="C141" s="482"/>
      <c r="D141" s="482"/>
      <c r="E141" s="482"/>
      <c r="F141" s="482"/>
      <c r="G141" s="482"/>
      <c r="H141" s="482"/>
      <c r="I141" s="482"/>
      <c r="J141" s="482"/>
    </row>
    <row r="142" spans="1:10" hidden="1" x14ac:dyDescent="0.35">
      <c r="A142" s="13"/>
    </row>
    <row r="143" spans="1:10" ht="37.5" hidden="1" x14ac:dyDescent="0.35">
      <c r="A143" s="10" t="s">
        <v>28</v>
      </c>
      <c r="B143" s="10" t="s">
        <v>3</v>
      </c>
      <c r="C143" s="10" t="s">
        <v>99</v>
      </c>
      <c r="D143" s="10" t="s">
        <v>100</v>
      </c>
      <c r="E143" s="10" t="s">
        <v>101</v>
      </c>
      <c r="F143" s="10" t="s">
        <v>48</v>
      </c>
    </row>
    <row r="144" spans="1:10" hidden="1" x14ac:dyDescent="0.35">
      <c r="A144" s="10">
        <v>1</v>
      </c>
      <c r="B144" s="10">
        <v>2</v>
      </c>
      <c r="C144" s="10">
        <v>3</v>
      </c>
      <c r="D144" s="10">
        <v>4</v>
      </c>
      <c r="E144" s="10">
        <v>5</v>
      </c>
      <c r="F144" s="10">
        <v>6</v>
      </c>
    </row>
    <row r="145" spans="1:10" hidden="1" x14ac:dyDescent="0.35">
      <c r="A145" s="8"/>
      <c r="B145" s="8"/>
      <c r="C145" s="8"/>
      <c r="D145" s="8"/>
      <c r="E145" s="8"/>
      <c r="F145" s="8"/>
    </row>
    <row r="146" spans="1:10" hidden="1" x14ac:dyDescent="0.35">
      <c r="A146" s="8"/>
      <c r="B146" s="8"/>
      <c r="C146" s="8"/>
      <c r="D146" s="8"/>
      <c r="E146" s="8"/>
      <c r="F146" s="8"/>
    </row>
    <row r="147" spans="1:10" hidden="1" x14ac:dyDescent="0.35">
      <c r="A147" s="8"/>
      <c r="B147" s="19" t="s">
        <v>42</v>
      </c>
      <c r="C147" s="10" t="s">
        <v>15</v>
      </c>
      <c r="D147" s="10" t="s">
        <v>15</v>
      </c>
      <c r="E147" s="10" t="s">
        <v>15</v>
      </c>
      <c r="F147" s="8"/>
    </row>
    <row r="148" spans="1:10" hidden="1" x14ac:dyDescent="0.35">
      <c r="A148" s="11"/>
    </row>
    <row r="149" spans="1:10" hidden="1" x14ac:dyDescent="0.35">
      <c r="A149" s="483" t="s">
        <v>102</v>
      </c>
      <c r="B149" s="482"/>
      <c r="C149" s="482"/>
      <c r="D149" s="482"/>
      <c r="E149" s="482"/>
      <c r="F149" s="482"/>
      <c r="G149" s="482"/>
      <c r="H149" s="482"/>
      <c r="I149" s="482"/>
      <c r="J149" s="482"/>
    </row>
    <row r="150" spans="1:10" hidden="1" x14ac:dyDescent="0.35">
      <c r="A150" s="11"/>
    </row>
    <row r="151" spans="1:10" ht="37.5" hidden="1" x14ac:dyDescent="0.35">
      <c r="A151" s="10" t="s">
        <v>28</v>
      </c>
      <c r="B151" s="10" t="s">
        <v>3</v>
      </c>
      <c r="C151" s="10" t="s">
        <v>103</v>
      </c>
      <c r="D151" s="10" t="s">
        <v>104</v>
      </c>
      <c r="E151" s="10" t="s">
        <v>105</v>
      </c>
    </row>
    <row r="152" spans="1:10" hidden="1" x14ac:dyDescent="0.35">
      <c r="A152" s="10">
        <v>1</v>
      </c>
      <c r="B152" s="10">
        <v>2</v>
      </c>
      <c r="C152" s="10">
        <v>3</v>
      </c>
      <c r="D152" s="10">
        <v>4</v>
      </c>
      <c r="E152" s="10">
        <v>5</v>
      </c>
    </row>
    <row r="153" spans="1:10" hidden="1" x14ac:dyDescent="0.35">
      <c r="A153" s="8"/>
      <c r="B153" s="8"/>
      <c r="C153" s="8"/>
      <c r="D153" s="8"/>
      <c r="E153" s="8"/>
    </row>
    <row r="154" spans="1:10" hidden="1" x14ac:dyDescent="0.35">
      <c r="A154" s="8"/>
      <c r="B154" s="8"/>
      <c r="C154" s="8"/>
      <c r="D154" s="8"/>
      <c r="E154" s="8"/>
    </row>
    <row r="155" spans="1:10" hidden="1" x14ac:dyDescent="0.35">
      <c r="A155" s="8"/>
      <c r="B155" s="19" t="s">
        <v>42</v>
      </c>
      <c r="C155" s="10" t="s">
        <v>15</v>
      </c>
      <c r="D155" s="10" t="s">
        <v>15</v>
      </c>
      <c r="E155" s="10" t="s">
        <v>15</v>
      </c>
    </row>
    <row r="156" spans="1:10" hidden="1" x14ac:dyDescent="0.35">
      <c r="A156" s="11"/>
    </row>
    <row r="157" spans="1:10" hidden="1" x14ac:dyDescent="0.35">
      <c r="A157" s="483" t="s">
        <v>106</v>
      </c>
      <c r="B157" s="484"/>
      <c r="C157" s="484"/>
      <c r="D157" s="484"/>
      <c r="E157" s="484"/>
      <c r="F157" s="484"/>
      <c r="G157" s="484"/>
      <c r="H157" s="484"/>
      <c r="I157" s="484"/>
      <c r="J157" s="484"/>
    </row>
    <row r="158" spans="1:10" hidden="1" x14ac:dyDescent="0.35">
      <c r="A158" s="13"/>
    </row>
    <row r="159" spans="1:10" ht="37.5" hidden="1" x14ac:dyDescent="0.35">
      <c r="A159" s="10" t="s">
        <v>28</v>
      </c>
      <c r="B159" s="10" t="s">
        <v>44</v>
      </c>
      <c r="C159" s="10" t="s">
        <v>107</v>
      </c>
      <c r="D159" s="10" t="s">
        <v>108</v>
      </c>
      <c r="E159" s="10" t="s">
        <v>109</v>
      </c>
    </row>
    <row r="160" spans="1:10" hidden="1" x14ac:dyDescent="0.35">
      <c r="A160" s="10">
        <v>1</v>
      </c>
      <c r="B160" s="10">
        <v>2</v>
      </c>
      <c r="C160" s="10">
        <v>3</v>
      </c>
      <c r="D160" s="10">
        <v>4</v>
      </c>
      <c r="E160" s="10">
        <v>5</v>
      </c>
    </row>
    <row r="161" spans="1:10" hidden="1" x14ac:dyDescent="0.35">
      <c r="A161" s="8"/>
      <c r="B161" s="8"/>
      <c r="C161" s="8"/>
      <c r="D161" s="8"/>
      <c r="E161" s="8"/>
    </row>
    <row r="162" spans="1:10" hidden="1" x14ac:dyDescent="0.35">
      <c r="A162" s="8"/>
      <c r="B162" s="8"/>
      <c r="C162" s="8"/>
      <c r="D162" s="8"/>
      <c r="E162" s="8"/>
    </row>
    <row r="163" spans="1:10" hidden="1" x14ac:dyDescent="0.35">
      <c r="A163" s="8"/>
      <c r="B163" s="19" t="s">
        <v>42</v>
      </c>
      <c r="C163" s="10" t="s">
        <v>15</v>
      </c>
      <c r="D163" s="10" t="s">
        <v>15</v>
      </c>
      <c r="E163" s="8"/>
    </row>
    <row r="164" spans="1:10" x14ac:dyDescent="0.35">
      <c r="A164" s="11"/>
    </row>
    <row r="165" spans="1:10" x14ac:dyDescent="0.35">
      <c r="A165" s="489" t="s">
        <v>110</v>
      </c>
      <c r="B165" s="490"/>
      <c r="C165" s="490"/>
      <c r="D165" s="490"/>
      <c r="E165" s="490"/>
      <c r="F165" s="490"/>
      <c r="G165" s="490"/>
      <c r="H165" s="490"/>
      <c r="I165" s="490"/>
      <c r="J165" s="490"/>
    </row>
    <row r="166" spans="1:10" x14ac:dyDescent="0.35">
      <c r="A166" s="13"/>
    </row>
    <row r="167" spans="1:10" ht="25" x14ac:dyDescent="0.35">
      <c r="A167" s="10" t="s">
        <v>28</v>
      </c>
      <c r="B167" s="10" t="s">
        <v>44</v>
      </c>
      <c r="C167" s="10" t="s">
        <v>111</v>
      </c>
      <c r="D167" s="10" t="s">
        <v>112</v>
      </c>
    </row>
    <row r="168" spans="1:10" x14ac:dyDescent="0.35">
      <c r="A168" s="7">
        <v>1</v>
      </c>
      <c r="B168" s="7">
        <v>2</v>
      </c>
      <c r="C168" s="7">
        <v>3</v>
      </c>
      <c r="D168" s="7">
        <v>4</v>
      </c>
    </row>
    <row r="169" spans="1:10" ht="37.5" x14ac:dyDescent="0.35">
      <c r="A169" s="5">
        <v>1</v>
      </c>
      <c r="B169" s="32" t="s">
        <v>253</v>
      </c>
      <c r="C169" s="118">
        <v>1</v>
      </c>
      <c r="D169" s="133">
        <v>1100</v>
      </c>
    </row>
    <row r="170" spans="1:10" ht="29" x14ac:dyDescent="0.35">
      <c r="A170" s="5">
        <v>2</v>
      </c>
      <c r="B170" s="157" t="s">
        <v>254</v>
      </c>
      <c r="C170" s="118">
        <v>1</v>
      </c>
      <c r="D170" s="133">
        <v>18000</v>
      </c>
    </row>
    <row r="171" spans="1:10" x14ac:dyDescent="0.35">
      <c r="A171" s="5">
        <v>3</v>
      </c>
      <c r="B171" s="132" t="s">
        <v>205</v>
      </c>
      <c r="C171" s="118">
        <v>1</v>
      </c>
      <c r="D171" s="133">
        <v>14000</v>
      </c>
    </row>
    <row r="172" spans="1:10" x14ac:dyDescent="0.35">
      <c r="A172" s="23"/>
      <c r="B172" s="35" t="s">
        <v>42</v>
      </c>
      <c r="C172" s="33" t="s">
        <v>15</v>
      </c>
      <c r="D172" s="34">
        <f>D169+D170+D171</f>
        <v>33100</v>
      </c>
      <c r="H172">
        <v>33100</v>
      </c>
    </row>
    <row r="173" spans="1:10" x14ac:dyDescent="0.35">
      <c r="A173" s="11"/>
      <c r="B173" s="36"/>
      <c r="C173" s="37"/>
      <c r="D173" s="37"/>
    </row>
    <row r="174" spans="1:10" x14ac:dyDescent="0.35">
      <c r="A174" s="489" t="s">
        <v>113</v>
      </c>
      <c r="B174" s="490"/>
      <c r="C174" s="490"/>
      <c r="D174" s="490"/>
      <c r="E174" s="490"/>
      <c r="F174" s="490"/>
      <c r="G174" s="490"/>
      <c r="H174" s="490"/>
      <c r="I174" s="490"/>
      <c r="J174" s="490"/>
    </row>
    <row r="175" spans="1:10" x14ac:dyDescent="0.35">
      <c r="A175" s="13"/>
    </row>
    <row r="176" spans="1:10" ht="37.5" x14ac:dyDescent="0.35">
      <c r="A176" s="10" t="s">
        <v>28</v>
      </c>
      <c r="B176" s="10" t="s">
        <v>44</v>
      </c>
      <c r="C176" s="10" t="s">
        <v>103</v>
      </c>
      <c r="D176" s="10" t="s">
        <v>114</v>
      </c>
      <c r="E176" s="10" t="s">
        <v>115</v>
      </c>
    </row>
    <row r="177" spans="1:8" x14ac:dyDescent="0.35">
      <c r="A177" s="8"/>
      <c r="B177" s="7">
        <v>1</v>
      </c>
      <c r="C177" s="7">
        <v>2</v>
      </c>
      <c r="D177" s="7">
        <v>3</v>
      </c>
      <c r="E177" s="7">
        <v>4</v>
      </c>
    </row>
    <row r="178" spans="1:8" x14ac:dyDescent="0.35">
      <c r="A178" s="6">
        <v>1</v>
      </c>
      <c r="B178" s="131" t="s">
        <v>117</v>
      </c>
      <c r="C178" s="5">
        <v>355</v>
      </c>
      <c r="D178" s="38">
        <f>165400/355</f>
        <v>465.91549295774649</v>
      </c>
      <c r="E178" s="40">
        <f>C178*D178</f>
        <v>165400</v>
      </c>
    </row>
    <row r="179" spans="1:8" x14ac:dyDescent="0.35">
      <c r="A179" s="6">
        <v>2</v>
      </c>
      <c r="B179" s="131" t="s">
        <v>255</v>
      </c>
      <c r="C179" s="5">
        <v>2</v>
      </c>
      <c r="D179" s="38">
        <f>46700/2</f>
        <v>23350</v>
      </c>
      <c r="E179" s="40">
        <f>C179*D179</f>
        <v>46700</v>
      </c>
      <c r="F179" s="152"/>
      <c r="G179" s="153"/>
      <c r="H179" s="45"/>
    </row>
    <row r="180" spans="1:8" x14ac:dyDescent="0.35">
      <c r="A180" s="6">
        <v>3</v>
      </c>
      <c r="B180" s="131" t="s">
        <v>661</v>
      </c>
      <c r="C180" s="5"/>
      <c r="D180" s="38"/>
      <c r="E180" s="40">
        <f>84396-4346-3580</f>
        <v>76470</v>
      </c>
      <c r="F180" s="159">
        <f>SUM(E178:E180)</f>
        <v>288570</v>
      </c>
      <c r="G180" s="160" t="s">
        <v>657</v>
      </c>
    </row>
    <row r="181" spans="1:8" x14ac:dyDescent="0.35">
      <c r="A181" s="6"/>
      <c r="B181" s="131" t="s">
        <v>662</v>
      </c>
      <c r="C181" s="5">
        <v>10</v>
      </c>
      <c r="D181" s="38">
        <v>5550</v>
      </c>
      <c r="E181" s="40">
        <f t="shared" ref="E181:E185" si="3">C181*D181</f>
        <v>55500</v>
      </c>
      <c r="F181" s="159"/>
      <c r="G181" s="160"/>
    </row>
    <row r="182" spans="1:8" x14ac:dyDescent="0.35">
      <c r="A182" s="6"/>
      <c r="B182" s="131" t="s">
        <v>663</v>
      </c>
      <c r="C182" s="5">
        <v>10</v>
      </c>
      <c r="D182" s="38">
        <v>390</v>
      </c>
      <c r="E182" s="40">
        <f t="shared" si="3"/>
        <v>3900</v>
      </c>
      <c r="F182" s="159"/>
      <c r="G182" s="160"/>
    </row>
    <row r="183" spans="1:8" x14ac:dyDescent="0.35">
      <c r="A183" s="6"/>
      <c r="B183" s="131" t="s">
        <v>664</v>
      </c>
      <c r="C183" s="5">
        <v>10</v>
      </c>
      <c r="D183" s="38">
        <v>1100</v>
      </c>
      <c r="E183" s="40">
        <f t="shared" si="3"/>
        <v>11000</v>
      </c>
      <c r="F183" s="159"/>
      <c r="G183" s="160"/>
    </row>
    <row r="184" spans="1:8" x14ac:dyDescent="0.35">
      <c r="A184" s="6"/>
      <c r="B184" s="131" t="s">
        <v>665</v>
      </c>
      <c r="C184" s="5">
        <v>1</v>
      </c>
      <c r="D184" s="38">
        <v>2900</v>
      </c>
      <c r="E184" s="40">
        <f t="shared" si="3"/>
        <v>2900</v>
      </c>
      <c r="F184" s="159"/>
      <c r="G184" s="160"/>
    </row>
    <row r="185" spans="1:8" x14ac:dyDescent="0.35">
      <c r="A185" s="6"/>
      <c r="B185" s="131" t="s">
        <v>666</v>
      </c>
      <c r="C185" s="5">
        <v>1</v>
      </c>
      <c r="D185" s="38">
        <f>76470-73300</f>
        <v>3170</v>
      </c>
      <c r="E185" s="40">
        <f t="shared" si="3"/>
        <v>3170</v>
      </c>
      <c r="F185" s="159"/>
      <c r="G185" s="160"/>
    </row>
    <row r="186" spans="1:8" ht="29" x14ac:dyDescent="0.35">
      <c r="A186" s="6">
        <v>4</v>
      </c>
      <c r="B186" s="237" t="s">
        <v>256</v>
      </c>
      <c r="C186" s="5">
        <v>38</v>
      </c>
      <c r="D186" s="38">
        <v>119.85</v>
      </c>
      <c r="E186" s="40">
        <f t="shared" ref="E186:E189" si="4">C186*D186</f>
        <v>4554.3</v>
      </c>
      <c r="F186" s="153"/>
      <c r="G186" s="153"/>
    </row>
    <row r="187" spans="1:8" ht="43.5" x14ac:dyDescent="0.35">
      <c r="A187" s="6">
        <v>5</v>
      </c>
      <c r="B187" s="237" t="s">
        <v>257</v>
      </c>
      <c r="C187" s="5">
        <v>38</v>
      </c>
      <c r="D187" s="38">
        <v>33.15</v>
      </c>
      <c r="E187" s="40">
        <f t="shared" si="4"/>
        <v>1259.7</v>
      </c>
      <c r="F187" s="153"/>
      <c r="G187" s="153"/>
    </row>
    <row r="188" spans="1:8" ht="29" x14ac:dyDescent="0.35">
      <c r="A188" s="6">
        <v>6</v>
      </c>
      <c r="B188" s="237" t="s">
        <v>258</v>
      </c>
      <c r="C188" s="5">
        <v>12</v>
      </c>
      <c r="D188" s="38">
        <v>119.85</v>
      </c>
      <c r="E188" s="40">
        <f t="shared" si="4"/>
        <v>1438.1999999999998</v>
      </c>
      <c r="F188" s="153"/>
      <c r="G188" s="153"/>
    </row>
    <row r="189" spans="1:8" ht="43.5" x14ac:dyDescent="0.35">
      <c r="A189" s="6">
        <v>7</v>
      </c>
      <c r="B189" s="237" t="s">
        <v>259</v>
      </c>
      <c r="C189" s="5">
        <v>12</v>
      </c>
      <c r="D189" s="38">
        <v>33.15</v>
      </c>
      <c r="E189" s="40">
        <f t="shared" si="4"/>
        <v>397.79999999999995</v>
      </c>
      <c r="F189" s="152">
        <f>SUM(E186:E189)</f>
        <v>7650</v>
      </c>
      <c r="G189" s="160" t="s">
        <v>660</v>
      </c>
    </row>
    <row r="190" spans="1:8" x14ac:dyDescent="0.35">
      <c r="A190" s="6">
        <v>8</v>
      </c>
      <c r="B190" s="131" t="s">
        <v>658</v>
      </c>
      <c r="C190" s="5"/>
      <c r="D190" s="38"/>
      <c r="E190" s="40">
        <v>11490</v>
      </c>
      <c r="F190" s="159">
        <f>E190</f>
        <v>11490</v>
      </c>
      <c r="G190" s="160" t="s">
        <v>659</v>
      </c>
    </row>
    <row r="191" spans="1:8" x14ac:dyDescent="0.35">
      <c r="A191" s="6">
        <v>9</v>
      </c>
      <c r="B191" s="131" t="s">
        <v>667</v>
      </c>
      <c r="C191" s="5">
        <v>140</v>
      </c>
      <c r="D191" s="38">
        <v>7</v>
      </c>
      <c r="E191" s="238">
        <f t="shared" ref="E191:E193" si="5">C191*D191</f>
        <v>980</v>
      </c>
      <c r="F191" s="159"/>
      <c r="G191" s="160"/>
    </row>
    <row r="192" spans="1:8" x14ac:dyDescent="0.35">
      <c r="A192" s="6">
        <v>10</v>
      </c>
      <c r="B192" s="131" t="s">
        <v>668</v>
      </c>
      <c r="C192" s="5">
        <v>120</v>
      </c>
      <c r="D192" s="38">
        <v>20</v>
      </c>
      <c r="E192" s="238">
        <f t="shared" si="5"/>
        <v>2400</v>
      </c>
      <c r="F192" s="159"/>
      <c r="G192" s="160"/>
    </row>
    <row r="193" spans="1:10" x14ac:dyDescent="0.35">
      <c r="A193" s="6">
        <v>11</v>
      </c>
      <c r="B193" s="131" t="s">
        <v>669</v>
      </c>
      <c r="C193" s="5">
        <v>40</v>
      </c>
      <c r="D193" s="38">
        <v>5</v>
      </c>
      <c r="E193" s="238">
        <f t="shared" si="5"/>
        <v>200</v>
      </c>
      <c r="F193" s="239">
        <f>SUM(E191:E193)</f>
        <v>3580</v>
      </c>
      <c r="G193" s="160" t="s">
        <v>659</v>
      </c>
    </row>
    <row r="194" spans="1:10" x14ac:dyDescent="0.35">
      <c r="A194" s="6"/>
      <c r="B194" s="131"/>
      <c r="C194" s="5"/>
      <c r="D194" s="38"/>
      <c r="E194" s="40"/>
    </row>
    <row r="195" spans="1:10" x14ac:dyDescent="0.35">
      <c r="A195" s="144"/>
      <c r="B195" s="143" t="s">
        <v>42</v>
      </c>
      <c r="C195" s="144"/>
      <c r="D195" s="158" t="s">
        <v>15</v>
      </c>
      <c r="E195" s="145">
        <f>SUM(E178:E194)-E180</f>
        <v>311290</v>
      </c>
    </row>
    <row r="198" spans="1:10" hidden="1" x14ac:dyDescent="0.35">
      <c r="A198" s="489" t="s">
        <v>204</v>
      </c>
      <c r="B198" s="490"/>
      <c r="C198" s="490"/>
      <c r="D198" s="490"/>
      <c r="E198" s="490"/>
      <c r="F198" s="490"/>
      <c r="G198" s="490"/>
      <c r="H198" s="490"/>
      <c r="I198" s="490"/>
      <c r="J198" s="490"/>
    </row>
    <row r="199" spans="1:10" hidden="1" x14ac:dyDescent="0.35"/>
    <row r="200" spans="1:10" ht="37.5" hidden="1" x14ac:dyDescent="0.35">
      <c r="A200" s="123" t="s">
        <v>28</v>
      </c>
      <c r="B200" s="123" t="s">
        <v>44</v>
      </c>
      <c r="C200" s="123" t="s">
        <v>103</v>
      </c>
      <c r="D200" s="123" t="s">
        <v>114</v>
      </c>
      <c r="E200" s="123" t="s">
        <v>115</v>
      </c>
    </row>
    <row r="201" spans="1:10" hidden="1" x14ac:dyDescent="0.35">
      <c r="A201" s="125"/>
      <c r="B201" s="7">
        <v>1</v>
      </c>
      <c r="C201" s="7">
        <v>2</v>
      </c>
      <c r="D201" s="7">
        <v>3</v>
      </c>
      <c r="E201" s="7">
        <v>4</v>
      </c>
    </row>
    <row r="202" spans="1:10" hidden="1" x14ac:dyDescent="0.35">
      <c r="A202" s="6">
        <v>1</v>
      </c>
      <c r="B202" s="132"/>
      <c r="C202" s="118"/>
      <c r="D202" s="133"/>
      <c r="E202" s="40">
        <f>C202*D202</f>
        <v>0</v>
      </c>
    </row>
    <row r="203" spans="1:10" hidden="1" x14ac:dyDescent="0.35">
      <c r="A203" s="6"/>
      <c r="B203" s="6"/>
      <c r="C203" s="6"/>
      <c r="D203" s="40"/>
      <c r="E203" s="40">
        <f t="shared" ref="E203" si="6">C203*D203</f>
        <v>0</v>
      </c>
    </row>
    <row r="204" spans="1:10" hidden="1" x14ac:dyDescent="0.35">
      <c r="A204" s="6"/>
      <c r="B204" s="6" t="s">
        <v>42</v>
      </c>
      <c r="C204" s="6"/>
      <c r="D204" s="6" t="s">
        <v>15</v>
      </c>
      <c r="E204" s="40">
        <f>SUM(E202:E203)</f>
        <v>0</v>
      </c>
      <c r="G204" s="45">
        <f>E204+E187+F131</f>
        <v>52609.7</v>
      </c>
    </row>
    <row r="205" spans="1:10" hidden="1" x14ac:dyDescent="0.35"/>
  </sheetData>
  <mergeCells count="35">
    <mergeCell ref="A133:J133"/>
    <mergeCell ref="A198:J198"/>
    <mergeCell ref="A149:J149"/>
    <mergeCell ref="A157:J157"/>
    <mergeCell ref="A165:J165"/>
    <mergeCell ref="A174:J174"/>
    <mergeCell ref="A141:J141"/>
    <mergeCell ref="A70:J70"/>
    <mergeCell ref="A72:J72"/>
    <mergeCell ref="A107:J107"/>
    <mergeCell ref="A119:J119"/>
    <mergeCell ref="A124:J124"/>
    <mergeCell ref="A95:J95"/>
    <mergeCell ref="A83:J83"/>
    <mergeCell ref="A50:J50"/>
    <mergeCell ref="A55:A56"/>
    <mergeCell ref="C55:C56"/>
    <mergeCell ref="D55:D56"/>
    <mergeCell ref="A60:A61"/>
    <mergeCell ref="C60:C61"/>
    <mergeCell ref="D60:D61"/>
    <mergeCell ref="A31:B31"/>
    <mergeCell ref="A33:J33"/>
    <mergeCell ref="A41:J41"/>
    <mergeCell ref="A6:I6"/>
    <mergeCell ref="A21:J21"/>
    <mergeCell ref="A23:A25"/>
    <mergeCell ref="B23:B25"/>
    <mergeCell ref="C23:C25"/>
    <mergeCell ref="D23:G23"/>
    <mergeCell ref="H23:H25"/>
    <mergeCell ref="I23:I25"/>
    <mergeCell ref="J23:J25"/>
    <mergeCell ref="D24:D25"/>
    <mergeCell ref="E24:G24"/>
  </mergeCells>
  <hyperlinks>
    <hyperlink ref="A7" r:id="rId1" display="consultantplus://offline/ref=0F40E7BB26451C12492B4EE999FF440CA68FF2B663E7B1FF39F1609F36278DFFAC49D49C8BAE0C53EB5F3AiAzCI"/>
    <hyperlink ref="B64" location="Par1140" display="Par1140"/>
    <hyperlink ref="B65" location="Par1140" display="Par1140"/>
    <hyperlink ref="A70" r:id="rId2" display="consultantplus://offline/ref=0F40E7BB26451C12492B50E48F931904A283AEBF65E4E6A064F737C0i6z6I"/>
  </hyperlinks>
  <pageMargins left="0.70866141732283472" right="0" top="0" bottom="0" header="0.31496062992125984" footer="0.31496062992125984"/>
  <pageSetup paperSize="9" scale="85"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6"/>
  <sheetViews>
    <sheetView topLeftCell="A60" workbookViewId="0">
      <selection activeCell="A60" sqref="A1:XFD1048576"/>
    </sheetView>
  </sheetViews>
  <sheetFormatPr defaultRowHeight="14.5" x14ac:dyDescent="0.35"/>
  <cols>
    <col min="1" max="1" width="5" customWidth="1"/>
    <col min="2" max="2" width="15.453125" customWidth="1"/>
    <col min="3" max="3" width="16" customWidth="1"/>
    <col min="4" max="4" width="11.453125" customWidth="1"/>
    <col min="5" max="5" width="15" customWidth="1"/>
    <col min="6" max="6" width="12.26953125" customWidth="1"/>
    <col min="7" max="7" width="12.81640625" customWidth="1"/>
    <col min="8" max="8" width="13.7265625" customWidth="1"/>
    <col min="9" max="9" width="9.81640625" customWidth="1"/>
    <col min="10" max="10" width="16.54296875" customWidth="1"/>
  </cols>
  <sheetData>
    <row r="1" spans="1:9" x14ac:dyDescent="0.35">
      <c r="I1" s="1" t="s">
        <v>16</v>
      </c>
    </row>
    <row r="2" spans="1:9" x14ac:dyDescent="0.35">
      <c r="I2" s="1" t="s">
        <v>12</v>
      </c>
    </row>
    <row r="3" spans="1:9" x14ac:dyDescent="0.35">
      <c r="I3" s="1" t="s">
        <v>17</v>
      </c>
    </row>
    <row r="4" spans="1:9" x14ac:dyDescent="0.35">
      <c r="I4" s="1" t="s">
        <v>13</v>
      </c>
    </row>
    <row r="5" spans="1:9" x14ac:dyDescent="0.35">
      <c r="A5" s="2"/>
    </row>
    <row r="6" spans="1:9" x14ac:dyDescent="0.35">
      <c r="A6" s="481" t="s">
        <v>18</v>
      </c>
      <c r="B6" s="482"/>
      <c r="C6" s="482"/>
      <c r="D6" s="482"/>
      <c r="E6" s="482"/>
      <c r="F6" s="482"/>
      <c r="G6" s="482"/>
      <c r="H6" s="482"/>
      <c r="I6" s="482"/>
    </row>
    <row r="7" spans="1:9" x14ac:dyDescent="0.35">
      <c r="A7" s="12" t="s">
        <v>19</v>
      </c>
    </row>
    <row r="8" spans="1:9" x14ac:dyDescent="0.35">
      <c r="A8" s="13" t="s">
        <v>20</v>
      </c>
    </row>
    <row r="9" spans="1:9" x14ac:dyDescent="0.35">
      <c r="A9" s="11"/>
    </row>
    <row r="10" spans="1:9" x14ac:dyDescent="0.35">
      <c r="A10" s="13"/>
      <c r="E10" s="13"/>
    </row>
    <row r="11" spans="1:9" x14ac:dyDescent="0.35">
      <c r="A11" s="11"/>
    </row>
    <row r="12" spans="1:9" x14ac:dyDescent="0.35">
      <c r="A12" s="13"/>
      <c r="D12" s="2" t="s">
        <v>21</v>
      </c>
      <c r="E12" s="14"/>
      <c r="F12" s="14"/>
    </row>
    <row r="13" spans="1:9" x14ac:dyDescent="0.35">
      <c r="A13" s="13"/>
      <c r="D13" s="2" t="s">
        <v>22</v>
      </c>
      <c r="E13" s="14"/>
      <c r="F13" s="14"/>
    </row>
    <row r="14" spans="1:9" x14ac:dyDescent="0.35">
      <c r="A14" s="13"/>
      <c r="D14" s="2" t="s">
        <v>23</v>
      </c>
      <c r="E14" s="14"/>
      <c r="F14" s="14"/>
    </row>
    <row r="15" spans="1:9" x14ac:dyDescent="0.35">
      <c r="A15" s="11"/>
    </row>
    <row r="16" spans="1:9" x14ac:dyDescent="0.35">
      <c r="A16" s="15" t="s">
        <v>24</v>
      </c>
    </row>
    <row r="17" spans="1:10" x14ac:dyDescent="0.35">
      <c r="A17" s="11"/>
    </row>
    <row r="18" spans="1:10" x14ac:dyDescent="0.35">
      <c r="A18" s="13" t="s">
        <v>25</v>
      </c>
    </row>
    <row r="19" spans="1:10" x14ac:dyDescent="0.35">
      <c r="A19" s="13" t="s">
        <v>26</v>
      </c>
    </row>
    <row r="20" spans="1:10" x14ac:dyDescent="0.35">
      <c r="A20" s="11"/>
    </row>
    <row r="21" spans="1:10" x14ac:dyDescent="0.35">
      <c r="A21" s="483" t="s">
        <v>27</v>
      </c>
      <c r="B21" s="484"/>
      <c r="C21" s="484"/>
      <c r="D21" s="484"/>
      <c r="E21" s="484"/>
      <c r="F21" s="484"/>
      <c r="G21" s="484"/>
      <c r="H21" s="484"/>
      <c r="I21" s="484"/>
      <c r="J21" s="484"/>
    </row>
    <row r="22" spans="1:10" x14ac:dyDescent="0.35">
      <c r="A22" s="11"/>
    </row>
    <row r="23" spans="1:10" ht="25.5" customHeight="1" x14ac:dyDescent="0.35">
      <c r="A23" s="485" t="s">
        <v>28</v>
      </c>
      <c r="B23" s="498" t="s">
        <v>118</v>
      </c>
      <c r="C23" s="498" t="s">
        <v>119</v>
      </c>
      <c r="D23" s="498" t="s">
        <v>120</v>
      </c>
      <c r="E23" s="498" t="s">
        <v>121</v>
      </c>
    </row>
    <row r="24" spans="1:10" x14ac:dyDescent="0.35">
      <c r="A24" s="485"/>
      <c r="B24" s="499"/>
      <c r="C24" s="499"/>
      <c r="D24" s="499"/>
      <c r="E24" s="499"/>
    </row>
    <row r="25" spans="1:10" ht="57" customHeight="1" x14ac:dyDescent="0.35">
      <c r="A25" s="485"/>
      <c r="B25" s="500"/>
      <c r="C25" s="500"/>
      <c r="D25" s="500"/>
      <c r="E25" s="500"/>
    </row>
    <row r="26" spans="1:10" x14ac:dyDescent="0.35">
      <c r="A26" s="6"/>
      <c r="B26" s="5">
        <v>22</v>
      </c>
      <c r="C26" s="38">
        <f>217400/22/12</f>
        <v>823.4848484848485</v>
      </c>
      <c r="D26" s="39">
        <f>B26*C26</f>
        <v>18116.666666666668</v>
      </c>
      <c r="E26" s="40">
        <f>D26*12</f>
        <v>217400</v>
      </c>
    </row>
    <row r="28" spans="1:10" ht="26.25" hidden="1" customHeight="1" x14ac:dyDescent="0.35">
      <c r="A28" s="11"/>
    </row>
    <row r="29" spans="1:10" hidden="1" x14ac:dyDescent="0.35">
      <c r="A29" s="489" t="s">
        <v>43</v>
      </c>
      <c r="B29" s="490"/>
      <c r="C29" s="490"/>
      <c r="D29" s="490"/>
      <c r="E29" s="490"/>
      <c r="F29" s="490"/>
      <c r="G29" s="490"/>
      <c r="H29" s="490"/>
      <c r="I29" s="490"/>
      <c r="J29" s="490"/>
    </row>
    <row r="30" spans="1:10" hidden="1" x14ac:dyDescent="0.35">
      <c r="A30" s="11"/>
    </row>
    <row r="31" spans="1:10" ht="50" hidden="1" x14ac:dyDescent="0.35">
      <c r="A31" s="10" t="s">
        <v>28</v>
      </c>
      <c r="B31" s="10" t="s">
        <v>44</v>
      </c>
      <c r="C31" s="10" t="s">
        <v>45</v>
      </c>
      <c r="D31" s="10" t="s">
        <v>46</v>
      </c>
      <c r="E31" s="10" t="s">
        <v>47</v>
      </c>
      <c r="F31" s="10" t="s">
        <v>48</v>
      </c>
    </row>
    <row r="32" spans="1:10" hidden="1" x14ac:dyDescent="0.35">
      <c r="A32" s="10">
        <v>1</v>
      </c>
      <c r="B32" s="10">
        <v>2</v>
      </c>
      <c r="C32" s="10">
        <v>3</v>
      </c>
      <c r="D32" s="10">
        <v>4</v>
      </c>
      <c r="E32" s="10">
        <v>5</v>
      </c>
      <c r="F32" s="10">
        <v>6</v>
      </c>
    </row>
    <row r="33" spans="1:10" hidden="1" x14ac:dyDescent="0.35">
      <c r="A33" s="8"/>
      <c r="B33" s="8"/>
      <c r="C33" s="8"/>
      <c r="D33" s="8"/>
      <c r="E33" s="8"/>
      <c r="F33" s="8"/>
    </row>
    <row r="34" spans="1:10" hidden="1" x14ac:dyDescent="0.35">
      <c r="A34" s="8"/>
      <c r="B34" s="8"/>
      <c r="C34" s="8"/>
      <c r="D34" s="8"/>
      <c r="E34" s="8"/>
      <c r="F34" s="8"/>
    </row>
    <row r="35" spans="1:10" hidden="1" x14ac:dyDescent="0.35">
      <c r="A35" s="8"/>
      <c r="B35" s="19" t="s">
        <v>42</v>
      </c>
      <c r="C35" s="10" t="s">
        <v>15</v>
      </c>
      <c r="D35" s="10" t="s">
        <v>15</v>
      </c>
      <c r="E35" s="10" t="s">
        <v>15</v>
      </c>
      <c r="F35" s="8"/>
    </row>
    <row r="36" spans="1:10" hidden="1" x14ac:dyDescent="0.35">
      <c r="A36" s="11"/>
    </row>
    <row r="37" spans="1:10" hidden="1" x14ac:dyDescent="0.35">
      <c r="A37" s="483" t="s">
        <v>49</v>
      </c>
      <c r="B37" s="484"/>
      <c r="C37" s="484"/>
      <c r="D37" s="484"/>
      <c r="E37" s="484"/>
      <c r="F37" s="484"/>
      <c r="G37" s="484"/>
      <c r="H37" s="484"/>
      <c r="I37" s="484"/>
      <c r="J37" s="484"/>
    </row>
    <row r="38" spans="1:10" hidden="1" x14ac:dyDescent="0.35">
      <c r="A38" s="13"/>
    </row>
    <row r="39" spans="1:10" hidden="1" x14ac:dyDescent="0.35">
      <c r="A39" s="11"/>
    </row>
    <row r="40" spans="1:10" ht="62.5" hidden="1" x14ac:dyDescent="0.35">
      <c r="A40" s="10" t="s">
        <v>28</v>
      </c>
      <c r="B40" s="10" t="s">
        <v>44</v>
      </c>
      <c r="C40" s="10" t="s">
        <v>50</v>
      </c>
      <c r="D40" s="10" t="s">
        <v>51</v>
      </c>
      <c r="E40" s="10" t="s">
        <v>52</v>
      </c>
      <c r="F40" s="10" t="s">
        <v>48</v>
      </c>
    </row>
    <row r="41" spans="1:10" hidden="1" x14ac:dyDescent="0.35">
      <c r="A41" s="10">
        <v>1</v>
      </c>
      <c r="B41" s="10">
        <v>2</v>
      </c>
      <c r="C41" s="10">
        <v>3</v>
      </c>
      <c r="D41" s="10">
        <v>4</v>
      </c>
      <c r="E41" s="10">
        <v>5</v>
      </c>
      <c r="F41" s="10">
        <v>6</v>
      </c>
    </row>
    <row r="42" spans="1:10" hidden="1" x14ac:dyDescent="0.35">
      <c r="A42" s="8"/>
      <c r="B42" s="8"/>
      <c r="C42" s="8"/>
      <c r="D42" s="8"/>
      <c r="E42" s="8"/>
      <c r="F42" s="8"/>
    </row>
    <row r="43" spans="1:10" hidden="1" x14ac:dyDescent="0.35">
      <c r="A43" s="8"/>
      <c r="B43" s="8"/>
      <c r="C43" s="8"/>
      <c r="D43" s="8"/>
      <c r="E43" s="8"/>
      <c r="F43" s="8"/>
    </row>
    <row r="44" spans="1:10" hidden="1" x14ac:dyDescent="0.35">
      <c r="A44" s="8"/>
      <c r="B44" s="19" t="s">
        <v>42</v>
      </c>
      <c r="C44" s="10" t="s">
        <v>15</v>
      </c>
      <c r="D44" s="10" t="s">
        <v>15</v>
      </c>
      <c r="E44" s="10" t="s">
        <v>15</v>
      </c>
      <c r="F44" s="8"/>
    </row>
    <row r="45" spans="1:10" x14ac:dyDescent="0.35">
      <c r="A45" s="11"/>
    </row>
    <row r="46" spans="1:10" ht="33.75" customHeight="1" x14ac:dyDescent="0.35">
      <c r="A46" s="489" t="s">
        <v>53</v>
      </c>
      <c r="B46" s="490"/>
      <c r="C46" s="490"/>
      <c r="D46" s="490"/>
      <c r="E46" s="490"/>
      <c r="F46" s="490"/>
      <c r="G46" s="490"/>
      <c r="H46" s="490"/>
      <c r="I46" s="490"/>
      <c r="J46" s="490"/>
    </row>
    <row r="47" spans="1:10" x14ac:dyDescent="0.35">
      <c r="A47" s="11"/>
    </row>
    <row r="48" spans="1:10" ht="54" customHeight="1" x14ac:dyDescent="0.35">
      <c r="A48" s="10" t="s">
        <v>28</v>
      </c>
      <c r="B48" s="10" t="s">
        <v>54</v>
      </c>
      <c r="C48" s="10" t="s">
        <v>55</v>
      </c>
      <c r="D48" s="10" t="s">
        <v>56</v>
      </c>
    </row>
    <row r="49" spans="1:7" x14ac:dyDescent="0.35">
      <c r="A49" s="10">
        <v>1</v>
      </c>
      <c r="B49" s="10">
        <v>2</v>
      </c>
      <c r="C49" s="10">
        <v>3</v>
      </c>
      <c r="D49" s="10">
        <v>4</v>
      </c>
    </row>
    <row r="50" spans="1:7" ht="75" x14ac:dyDescent="0.35">
      <c r="A50" s="10">
        <v>1</v>
      </c>
      <c r="B50" s="8" t="s">
        <v>57</v>
      </c>
      <c r="C50" s="10" t="s">
        <v>15</v>
      </c>
      <c r="D50" s="59">
        <f>D51</f>
        <v>47828</v>
      </c>
    </row>
    <row r="51" spans="1:7" x14ac:dyDescent="0.35">
      <c r="A51" s="485" t="s">
        <v>58</v>
      </c>
      <c r="B51" s="18" t="s">
        <v>5</v>
      </c>
      <c r="C51" s="491">
        <f>E26</f>
        <v>217400</v>
      </c>
      <c r="D51" s="493">
        <f>C51*22%</f>
        <v>47828</v>
      </c>
    </row>
    <row r="52" spans="1:7" x14ac:dyDescent="0.35">
      <c r="A52" s="485"/>
      <c r="B52" s="18" t="s">
        <v>59</v>
      </c>
      <c r="C52" s="492"/>
      <c r="D52" s="493"/>
    </row>
    <row r="53" spans="1:7" x14ac:dyDescent="0.35">
      <c r="A53" s="10" t="s">
        <v>60</v>
      </c>
      <c r="B53" s="8" t="s">
        <v>61</v>
      </c>
      <c r="C53" s="8"/>
      <c r="D53" s="59"/>
    </row>
    <row r="54" spans="1:7" ht="112.5" x14ac:dyDescent="0.35">
      <c r="A54" s="10" t="s">
        <v>62</v>
      </c>
      <c r="B54" s="8" t="s">
        <v>63</v>
      </c>
      <c r="C54" s="8"/>
      <c r="D54" s="59"/>
    </row>
    <row r="55" spans="1:7" ht="87.5" x14ac:dyDescent="0.35">
      <c r="A55" s="10">
        <v>2</v>
      </c>
      <c r="B55" s="8" t="s">
        <v>64</v>
      </c>
      <c r="C55" s="10" t="s">
        <v>15</v>
      </c>
      <c r="D55" s="59">
        <f>D56+D59</f>
        <v>6739.4</v>
      </c>
    </row>
    <row r="56" spans="1:7" x14ac:dyDescent="0.35">
      <c r="A56" s="485" t="s">
        <v>65</v>
      </c>
      <c r="B56" s="8" t="s">
        <v>5</v>
      </c>
      <c r="C56" s="491">
        <f>C51</f>
        <v>217400</v>
      </c>
      <c r="D56" s="493">
        <f>C56*2.9%</f>
        <v>6304.5999999999995</v>
      </c>
    </row>
    <row r="57" spans="1:7" ht="112.5" x14ac:dyDescent="0.35">
      <c r="A57" s="485"/>
      <c r="B57" s="8" t="s">
        <v>66</v>
      </c>
      <c r="C57" s="492"/>
      <c r="D57" s="493"/>
    </row>
    <row r="58" spans="1:7" ht="100" x14ac:dyDescent="0.35">
      <c r="A58" s="10" t="s">
        <v>67</v>
      </c>
      <c r="B58" s="8" t="s">
        <v>68</v>
      </c>
      <c r="C58" s="8"/>
      <c r="D58" s="59"/>
    </row>
    <row r="59" spans="1:7" ht="112.5" x14ac:dyDescent="0.35">
      <c r="A59" s="10" t="s">
        <v>69</v>
      </c>
      <c r="B59" s="8" t="s">
        <v>70</v>
      </c>
      <c r="C59" s="21">
        <f>C56</f>
        <v>217400</v>
      </c>
      <c r="D59" s="59">
        <f>C59*0.2%</f>
        <v>434.8</v>
      </c>
    </row>
    <row r="60" spans="1:7" ht="145" x14ac:dyDescent="0.35">
      <c r="A60" s="10" t="s">
        <v>71</v>
      </c>
      <c r="B60" s="4" t="s">
        <v>72</v>
      </c>
      <c r="C60" s="8"/>
      <c r="D60" s="59"/>
    </row>
    <row r="61" spans="1:7" ht="141.75" customHeight="1" x14ac:dyDescent="0.35">
      <c r="A61" s="10" t="s">
        <v>73</v>
      </c>
      <c r="B61" s="4" t="s">
        <v>72</v>
      </c>
      <c r="C61" s="8"/>
      <c r="D61" s="59"/>
    </row>
    <row r="62" spans="1:7" ht="112.5" x14ac:dyDescent="0.35">
      <c r="A62" s="10">
        <v>3</v>
      </c>
      <c r="B62" s="8" t="s">
        <v>74</v>
      </c>
      <c r="C62" s="21">
        <f>C59</f>
        <v>217400</v>
      </c>
      <c r="D62" s="59">
        <f>C62*0.05074793</f>
        <v>11032.599982</v>
      </c>
    </row>
    <row r="63" spans="1:7" x14ac:dyDescent="0.35">
      <c r="A63" s="8"/>
      <c r="B63" s="19" t="s">
        <v>42</v>
      </c>
      <c r="C63" s="10" t="s">
        <v>15</v>
      </c>
      <c r="D63" s="59">
        <f>D62+D50+D55</f>
        <v>65599.999981999994</v>
      </c>
      <c r="F63" s="45">
        <f>65600-D63</f>
        <v>1.8000006093643606E-5</v>
      </c>
      <c r="G63">
        <f>F63/C62</f>
        <v>8.2796716162114106E-11</v>
      </c>
    </row>
    <row r="64" spans="1:7" x14ac:dyDescent="0.35">
      <c r="A64" s="11"/>
    </row>
    <row r="65" spans="1:10" x14ac:dyDescent="0.35">
      <c r="A65" s="22" t="s">
        <v>75</v>
      </c>
    </row>
    <row r="66" spans="1:10" ht="48" customHeight="1" x14ac:dyDescent="0.35">
      <c r="A66" s="494" t="s">
        <v>76</v>
      </c>
      <c r="B66" s="495"/>
      <c r="C66" s="495"/>
      <c r="D66" s="495"/>
      <c r="E66" s="495"/>
      <c r="F66" s="495"/>
      <c r="G66" s="495"/>
      <c r="H66" s="495"/>
      <c r="I66" s="495"/>
      <c r="J66" s="495"/>
    </row>
    <row r="67" spans="1:10" x14ac:dyDescent="0.35">
      <c r="A67" s="11"/>
    </row>
    <row r="68" spans="1:10" hidden="1" x14ac:dyDescent="0.35">
      <c r="A68" s="496" t="s">
        <v>77</v>
      </c>
      <c r="B68" s="497"/>
      <c r="C68" s="497"/>
      <c r="D68" s="497"/>
      <c r="E68" s="497"/>
      <c r="F68" s="497"/>
      <c r="G68" s="497"/>
      <c r="H68" s="497"/>
      <c r="I68" s="497"/>
      <c r="J68" s="497"/>
    </row>
    <row r="69" spans="1:10" hidden="1" x14ac:dyDescent="0.35">
      <c r="A69" s="11"/>
    </row>
    <row r="70" spans="1:10" hidden="1" x14ac:dyDescent="0.35">
      <c r="A70" s="13" t="s">
        <v>78</v>
      </c>
    </row>
    <row r="71" spans="1:10" hidden="1" x14ac:dyDescent="0.35">
      <c r="A71" s="13" t="s">
        <v>79</v>
      </c>
    </row>
    <row r="72" spans="1:10" hidden="1" x14ac:dyDescent="0.35">
      <c r="A72" s="11"/>
    </row>
    <row r="73" spans="1:10" ht="37.5" hidden="1" x14ac:dyDescent="0.35">
      <c r="A73" s="10" t="s">
        <v>28</v>
      </c>
      <c r="B73" s="10" t="s">
        <v>3</v>
      </c>
      <c r="C73" s="10" t="s">
        <v>80</v>
      </c>
      <c r="D73" s="10" t="s">
        <v>81</v>
      </c>
      <c r="E73" s="10" t="s">
        <v>82</v>
      </c>
    </row>
    <row r="74" spans="1:10" hidden="1" x14ac:dyDescent="0.35">
      <c r="A74" s="10">
        <v>1</v>
      </c>
      <c r="B74" s="10">
        <v>2</v>
      </c>
      <c r="C74" s="10">
        <v>3</v>
      </c>
      <c r="D74" s="10">
        <v>4</v>
      </c>
      <c r="E74" s="10">
        <v>5</v>
      </c>
    </row>
    <row r="75" spans="1:10" hidden="1" x14ac:dyDescent="0.35">
      <c r="A75" s="8"/>
      <c r="B75" s="8"/>
      <c r="C75" s="8"/>
      <c r="D75" s="8"/>
      <c r="E75" s="8"/>
    </row>
    <row r="76" spans="1:10" hidden="1" x14ac:dyDescent="0.35">
      <c r="A76" s="8"/>
      <c r="B76" s="8"/>
      <c r="C76" s="8"/>
      <c r="D76" s="8"/>
      <c r="E76" s="8"/>
    </row>
    <row r="77" spans="1:10" hidden="1" x14ac:dyDescent="0.35">
      <c r="A77" s="8"/>
      <c r="B77" s="19" t="s">
        <v>42</v>
      </c>
      <c r="C77" s="10" t="s">
        <v>15</v>
      </c>
      <c r="D77" s="10" t="s">
        <v>15</v>
      </c>
      <c r="E77" s="8"/>
    </row>
    <row r="78" spans="1:10" hidden="1" x14ac:dyDescent="0.35">
      <c r="A78" s="11"/>
    </row>
    <row r="79" spans="1:10" hidden="1" x14ac:dyDescent="0.35">
      <c r="A79" s="486" t="s">
        <v>83</v>
      </c>
      <c r="B79" s="487"/>
      <c r="C79" s="487"/>
      <c r="D79" s="487"/>
      <c r="E79" s="487"/>
      <c r="F79" s="487"/>
      <c r="G79" s="487"/>
      <c r="H79" s="487"/>
      <c r="I79" s="487"/>
      <c r="J79" s="487"/>
    </row>
    <row r="80" spans="1:10" hidden="1" x14ac:dyDescent="0.35">
      <c r="A80" s="13"/>
    </row>
    <row r="81" spans="1:10" hidden="1" x14ac:dyDescent="0.35">
      <c r="A81" s="11"/>
    </row>
    <row r="82" spans="1:10" hidden="1" x14ac:dyDescent="0.35">
      <c r="A82" s="13" t="s">
        <v>78</v>
      </c>
    </row>
    <row r="83" spans="1:10" hidden="1" x14ac:dyDescent="0.35">
      <c r="A83" s="13" t="s">
        <v>79</v>
      </c>
    </row>
    <row r="84" spans="1:10" hidden="1" x14ac:dyDescent="0.35">
      <c r="A84" s="11"/>
    </row>
    <row r="85" spans="1:10" ht="75" hidden="1" x14ac:dyDescent="0.35">
      <c r="A85" s="10" t="s">
        <v>28</v>
      </c>
      <c r="B85" s="10" t="s">
        <v>44</v>
      </c>
      <c r="C85" s="10" t="s">
        <v>84</v>
      </c>
      <c r="D85" s="10" t="s">
        <v>85</v>
      </c>
      <c r="E85" s="10" t="s">
        <v>86</v>
      </c>
    </row>
    <row r="86" spans="1:10" hidden="1" x14ac:dyDescent="0.35">
      <c r="A86" s="10">
        <v>1</v>
      </c>
      <c r="B86" s="10">
        <v>2</v>
      </c>
      <c r="C86" s="10">
        <v>3</v>
      </c>
      <c r="D86" s="10">
        <v>4</v>
      </c>
      <c r="E86" s="10">
        <v>5</v>
      </c>
    </row>
    <row r="87" spans="1:10" hidden="1" x14ac:dyDescent="0.35">
      <c r="A87" s="8"/>
      <c r="B87" s="8"/>
      <c r="C87" s="8"/>
      <c r="D87" s="8"/>
      <c r="E87" s="8"/>
    </row>
    <row r="88" spans="1:10" hidden="1" x14ac:dyDescent="0.35">
      <c r="A88" s="8"/>
      <c r="B88" s="8"/>
      <c r="C88" s="8"/>
      <c r="D88" s="8"/>
      <c r="E88" s="8"/>
    </row>
    <row r="89" spans="1:10" hidden="1" x14ac:dyDescent="0.35">
      <c r="A89" s="8"/>
      <c r="B89" s="19" t="s">
        <v>42</v>
      </c>
      <c r="C89" s="8"/>
      <c r="D89" s="10" t="s">
        <v>15</v>
      </c>
      <c r="E89" s="8"/>
    </row>
    <row r="90" spans="1:10" hidden="1" x14ac:dyDescent="0.35">
      <c r="A90" s="11"/>
    </row>
    <row r="91" spans="1:10" hidden="1" x14ac:dyDescent="0.35">
      <c r="A91" s="496" t="s">
        <v>87</v>
      </c>
      <c r="B91" s="497"/>
      <c r="C91" s="497"/>
      <c r="D91" s="497"/>
      <c r="E91" s="497"/>
      <c r="F91" s="497"/>
      <c r="G91" s="497"/>
      <c r="H91" s="497"/>
      <c r="I91" s="497"/>
      <c r="J91" s="497"/>
    </row>
    <row r="92" spans="1:10" hidden="1" x14ac:dyDescent="0.35">
      <c r="A92" s="13"/>
    </row>
    <row r="93" spans="1:10" hidden="1" x14ac:dyDescent="0.35">
      <c r="A93" s="11"/>
    </row>
    <row r="94" spans="1:10" hidden="1" x14ac:dyDescent="0.35">
      <c r="A94" s="22" t="s">
        <v>78</v>
      </c>
    </row>
    <row r="95" spans="1:10" hidden="1" x14ac:dyDescent="0.35">
      <c r="A95" s="13" t="s">
        <v>79</v>
      </c>
    </row>
    <row r="96" spans="1:10" hidden="1" x14ac:dyDescent="0.35">
      <c r="A96" s="11"/>
    </row>
    <row r="97" spans="1:10" ht="37.5" hidden="1" x14ac:dyDescent="0.35">
      <c r="A97" s="10" t="s">
        <v>28</v>
      </c>
      <c r="B97" s="10" t="s">
        <v>3</v>
      </c>
      <c r="C97" s="10" t="s">
        <v>80</v>
      </c>
      <c r="D97" s="10" t="s">
        <v>81</v>
      </c>
      <c r="E97" s="10" t="s">
        <v>82</v>
      </c>
    </row>
    <row r="98" spans="1:10" hidden="1" x14ac:dyDescent="0.35">
      <c r="A98" s="10">
        <v>1</v>
      </c>
      <c r="B98" s="10">
        <v>2</v>
      </c>
      <c r="C98" s="10">
        <v>3</v>
      </c>
      <c r="D98" s="10">
        <v>4</v>
      </c>
      <c r="E98" s="10">
        <v>5</v>
      </c>
    </row>
    <row r="99" spans="1:10" hidden="1" x14ac:dyDescent="0.35">
      <c r="A99" s="8"/>
      <c r="B99" s="8"/>
      <c r="C99" s="8"/>
      <c r="D99" s="8"/>
      <c r="E99" s="8"/>
    </row>
    <row r="100" spans="1:10" hidden="1" x14ac:dyDescent="0.35">
      <c r="A100" s="8"/>
      <c r="B100" s="8"/>
      <c r="C100" s="8"/>
      <c r="D100" s="8"/>
      <c r="E100" s="8"/>
    </row>
    <row r="101" spans="1:10" hidden="1" x14ac:dyDescent="0.35">
      <c r="A101" s="8"/>
      <c r="B101" s="19" t="s">
        <v>42</v>
      </c>
      <c r="C101" s="10" t="s">
        <v>15</v>
      </c>
      <c r="D101" s="10" t="s">
        <v>15</v>
      </c>
      <c r="E101" s="8"/>
    </row>
    <row r="102" spans="1:10" hidden="1" x14ac:dyDescent="0.35">
      <c r="A102" s="11"/>
    </row>
    <row r="103" spans="1:10" hidden="1" x14ac:dyDescent="0.35">
      <c r="A103" s="486" t="s">
        <v>88</v>
      </c>
      <c r="B103" s="487"/>
      <c r="C103" s="487"/>
      <c r="D103" s="487"/>
      <c r="E103" s="487"/>
      <c r="F103" s="487"/>
      <c r="G103" s="487"/>
      <c r="H103" s="487"/>
      <c r="I103" s="487"/>
      <c r="J103" s="487"/>
    </row>
    <row r="104" spans="1:10" hidden="1" x14ac:dyDescent="0.35">
      <c r="A104" s="13"/>
    </row>
    <row r="105" spans="1:10" hidden="1" x14ac:dyDescent="0.35">
      <c r="A105" s="11"/>
    </row>
    <row r="106" spans="1:10" hidden="1" x14ac:dyDescent="0.35">
      <c r="A106" s="13" t="s">
        <v>78</v>
      </c>
    </row>
    <row r="107" spans="1:10" hidden="1" x14ac:dyDescent="0.35">
      <c r="A107" s="13" t="s">
        <v>79</v>
      </c>
    </row>
    <row r="108" spans="1:10" hidden="1" x14ac:dyDescent="0.35">
      <c r="A108" s="11"/>
    </row>
    <row r="109" spans="1:10" ht="37.5" hidden="1" x14ac:dyDescent="0.35">
      <c r="A109" s="10" t="s">
        <v>28</v>
      </c>
      <c r="B109" s="10" t="s">
        <v>3</v>
      </c>
      <c r="C109" s="10" t="s">
        <v>80</v>
      </c>
      <c r="D109" s="10" t="s">
        <v>81</v>
      </c>
      <c r="E109" s="10" t="s">
        <v>82</v>
      </c>
    </row>
    <row r="110" spans="1:10" hidden="1" x14ac:dyDescent="0.35">
      <c r="A110" s="10">
        <v>1</v>
      </c>
      <c r="B110" s="10">
        <v>2</v>
      </c>
      <c r="C110" s="10">
        <v>3</v>
      </c>
      <c r="D110" s="10">
        <v>4</v>
      </c>
      <c r="E110" s="10">
        <v>5</v>
      </c>
    </row>
    <row r="111" spans="1:10" hidden="1" x14ac:dyDescent="0.35">
      <c r="A111" s="8"/>
      <c r="B111" s="8"/>
      <c r="C111" s="8"/>
      <c r="D111" s="8"/>
      <c r="E111" s="8"/>
    </row>
    <row r="112" spans="1:10" hidden="1" x14ac:dyDescent="0.35">
      <c r="A112" s="8"/>
      <c r="B112" s="8"/>
      <c r="C112" s="8"/>
      <c r="D112" s="8"/>
      <c r="E112" s="8"/>
    </row>
    <row r="113" spans="1:10" hidden="1" x14ac:dyDescent="0.35">
      <c r="A113" s="8"/>
      <c r="B113" s="19" t="s">
        <v>42</v>
      </c>
      <c r="C113" s="10" t="s">
        <v>15</v>
      </c>
      <c r="D113" s="10" t="s">
        <v>15</v>
      </c>
      <c r="E113" s="8"/>
    </row>
    <row r="114" spans="1:10" hidden="1" x14ac:dyDescent="0.35">
      <c r="A114" s="11"/>
    </row>
    <row r="115" spans="1:10" hidden="1" x14ac:dyDescent="0.35">
      <c r="A115" s="496" t="s">
        <v>89</v>
      </c>
      <c r="B115" s="497"/>
      <c r="C115" s="497"/>
      <c r="D115" s="497"/>
      <c r="E115" s="497"/>
      <c r="F115" s="497"/>
      <c r="G115" s="497"/>
      <c r="H115" s="497"/>
      <c r="I115" s="497"/>
      <c r="J115" s="497"/>
    </row>
    <row r="116" spans="1:10" hidden="1" x14ac:dyDescent="0.35">
      <c r="A116" s="13"/>
    </row>
    <row r="117" spans="1:10" hidden="1" x14ac:dyDescent="0.35">
      <c r="A117" s="13" t="s">
        <v>78</v>
      </c>
    </row>
    <row r="118" spans="1:10" hidden="1" x14ac:dyDescent="0.35">
      <c r="A118" s="13" t="s">
        <v>79</v>
      </c>
    </row>
    <row r="119" spans="1:10" hidden="1" x14ac:dyDescent="0.35">
      <c r="A119" s="11"/>
    </row>
    <row r="120" spans="1:10" hidden="1" x14ac:dyDescent="0.35">
      <c r="A120" s="483" t="s">
        <v>90</v>
      </c>
      <c r="B120" s="482"/>
      <c r="C120" s="482"/>
      <c r="D120" s="482"/>
      <c r="E120" s="482"/>
      <c r="F120" s="482"/>
      <c r="G120" s="482"/>
      <c r="H120" s="482"/>
      <c r="I120" s="482"/>
      <c r="J120" s="482"/>
    </row>
    <row r="121" spans="1:10" hidden="1" x14ac:dyDescent="0.35">
      <c r="A121" s="11"/>
    </row>
    <row r="122" spans="1:10" ht="37.5" hidden="1" x14ac:dyDescent="0.35">
      <c r="A122" s="10" t="s">
        <v>28</v>
      </c>
      <c r="B122" s="10" t="s">
        <v>44</v>
      </c>
      <c r="C122" s="10" t="s">
        <v>91</v>
      </c>
      <c r="D122" s="10" t="s">
        <v>92</v>
      </c>
      <c r="E122" s="10" t="s">
        <v>93</v>
      </c>
      <c r="F122" s="10" t="s">
        <v>48</v>
      </c>
    </row>
    <row r="123" spans="1:10" hidden="1" x14ac:dyDescent="0.35">
      <c r="A123" s="10">
        <v>1</v>
      </c>
      <c r="B123" s="10">
        <v>2</v>
      </c>
      <c r="C123" s="10">
        <v>3</v>
      </c>
      <c r="D123" s="10">
        <v>4</v>
      </c>
      <c r="E123" s="10">
        <v>5</v>
      </c>
      <c r="F123" s="10">
        <v>6</v>
      </c>
    </row>
    <row r="124" spans="1:10" hidden="1" x14ac:dyDescent="0.35">
      <c r="A124" s="8"/>
      <c r="B124" s="8"/>
      <c r="C124" s="8"/>
      <c r="D124" s="8"/>
      <c r="E124" s="8"/>
      <c r="F124" s="8"/>
    </row>
    <row r="125" spans="1:10" hidden="1" x14ac:dyDescent="0.35">
      <c r="A125" s="8"/>
      <c r="B125" s="8"/>
      <c r="C125" s="8"/>
      <c r="D125" s="8"/>
      <c r="E125" s="8"/>
      <c r="F125" s="8"/>
    </row>
    <row r="126" spans="1:10" hidden="1" x14ac:dyDescent="0.35">
      <c r="A126" s="8"/>
      <c r="B126" s="19" t="s">
        <v>42</v>
      </c>
      <c r="C126" s="10" t="s">
        <v>15</v>
      </c>
      <c r="D126" s="10" t="s">
        <v>15</v>
      </c>
      <c r="E126" s="10" t="s">
        <v>15</v>
      </c>
      <c r="F126" s="8"/>
    </row>
    <row r="127" spans="1:10" hidden="1" x14ac:dyDescent="0.35">
      <c r="A127" s="11"/>
    </row>
    <row r="128" spans="1:10" hidden="1" x14ac:dyDescent="0.35">
      <c r="A128" s="483" t="s">
        <v>94</v>
      </c>
      <c r="B128" s="482"/>
      <c r="C128" s="482"/>
      <c r="D128" s="482"/>
      <c r="E128" s="482"/>
      <c r="F128" s="482"/>
      <c r="G128" s="482"/>
      <c r="H128" s="482"/>
      <c r="I128" s="482"/>
      <c r="J128" s="482"/>
    </row>
    <row r="129" spans="1:10" hidden="1" x14ac:dyDescent="0.35">
      <c r="A129" s="11"/>
    </row>
    <row r="130" spans="1:10" ht="37.5" hidden="1" x14ac:dyDescent="0.35">
      <c r="A130" s="10" t="s">
        <v>28</v>
      </c>
      <c r="B130" s="10" t="s">
        <v>44</v>
      </c>
      <c r="C130" s="10" t="s">
        <v>95</v>
      </c>
      <c r="D130" s="10" t="s">
        <v>96</v>
      </c>
      <c r="E130" s="10" t="s">
        <v>97</v>
      </c>
    </row>
    <row r="131" spans="1:10" hidden="1" x14ac:dyDescent="0.35">
      <c r="A131" s="10">
        <v>1</v>
      </c>
      <c r="B131" s="10">
        <v>2</v>
      </c>
      <c r="C131" s="10">
        <v>3</v>
      </c>
      <c r="D131" s="10">
        <v>4</v>
      </c>
      <c r="E131" s="10">
        <v>5</v>
      </c>
    </row>
    <row r="132" spans="1:10" hidden="1" x14ac:dyDescent="0.35">
      <c r="A132" s="8"/>
      <c r="B132" s="8"/>
      <c r="C132" s="8"/>
      <c r="D132" s="8"/>
      <c r="E132" s="8"/>
    </row>
    <row r="133" spans="1:10" hidden="1" x14ac:dyDescent="0.35">
      <c r="A133" s="8"/>
      <c r="B133" s="8"/>
      <c r="C133" s="8"/>
      <c r="D133" s="8"/>
      <c r="E133" s="8"/>
    </row>
    <row r="134" spans="1:10" hidden="1" x14ac:dyDescent="0.35">
      <c r="A134" s="8"/>
      <c r="B134" s="19" t="s">
        <v>42</v>
      </c>
      <c r="C134" s="8"/>
      <c r="D134" s="8"/>
      <c r="E134" s="8"/>
    </row>
    <row r="135" spans="1:10" hidden="1" x14ac:dyDescent="0.35">
      <c r="A135" s="11"/>
    </row>
    <row r="136" spans="1:10" hidden="1" x14ac:dyDescent="0.35">
      <c r="A136" s="483" t="s">
        <v>98</v>
      </c>
      <c r="B136" s="482"/>
      <c r="C136" s="482"/>
      <c r="D136" s="482"/>
      <c r="E136" s="482"/>
      <c r="F136" s="482"/>
      <c r="G136" s="482"/>
      <c r="H136" s="482"/>
      <c r="I136" s="482"/>
      <c r="J136" s="482"/>
    </row>
    <row r="137" spans="1:10" hidden="1" x14ac:dyDescent="0.35">
      <c r="A137" s="13"/>
    </row>
    <row r="138" spans="1:10" ht="37.5" hidden="1" x14ac:dyDescent="0.35">
      <c r="A138" s="10" t="s">
        <v>28</v>
      </c>
      <c r="B138" s="10" t="s">
        <v>3</v>
      </c>
      <c r="C138" s="10" t="s">
        <v>99</v>
      </c>
      <c r="D138" s="10" t="s">
        <v>100</v>
      </c>
      <c r="E138" s="10" t="s">
        <v>101</v>
      </c>
      <c r="F138" s="10" t="s">
        <v>48</v>
      </c>
    </row>
    <row r="139" spans="1:10" hidden="1" x14ac:dyDescent="0.35">
      <c r="A139" s="10">
        <v>1</v>
      </c>
      <c r="B139" s="10">
        <v>2</v>
      </c>
      <c r="C139" s="10">
        <v>3</v>
      </c>
      <c r="D139" s="10">
        <v>4</v>
      </c>
      <c r="E139" s="10">
        <v>5</v>
      </c>
      <c r="F139" s="10">
        <v>6</v>
      </c>
    </row>
    <row r="140" spans="1:10" hidden="1" x14ac:dyDescent="0.35">
      <c r="A140" s="8"/>
      <c r="B140" s="8"/>
      <c r="C140" s="8"/>
      <c r="D140" s="8"/>
      <c r="E140" s="8"/>
      <c r="F140" s="8"/>
    </row>
    <row r="141" spans="1:10" hidden="1" x14ac:dyDescent="0.35">
      <c r="A141" s="8"/>
      <c r="B141" s="8"/>
      <c r="C141" s="8"/>
      <c r="D141" s="8"/>
      <c r="E141" s="8"/>
      <c r="F141" s="8"/>
    </row>
    <row r="142" spans="1:10" hidden="1" x14ac:dyDescent="0.35">
      <c r="A142" s="8"/>
      <c r="B142" s="19" t="s">
        <v>42</v>
      </c>
      <c r="C142" s="10" t="s">
        <v>15</v>
      </c>
      <c r="D142" s="10" t="s">
        <v>15</v>
      </c>
      <c r="E142" s="10" t="s">
        <v>15</v>
      </c>
      <c r="F142" s="8"/>
    </row>
    <row r="143" spans="1:10" hidden="1" x14ac:dyDescent="0.35">
      <c r="A143" s="11"/>
    </row>
    <row r="144" spans="1:10" hidden="1" x14ac:dyDescent="0.35">
      <c r="A144" s="483" t="s">
        <v>102</v>
      </c>
      <c r="B144" s="482"/>
      <c r="C144" s="482"/>
      <c r="D144" s="482"/>
      <c r="E144" s="482"/>
      <c r="F144" s="482"/>
      <c r="G144" s="482"/>
      <c r="H144" s="482"/>
      <c r="I144" s="482"/>
      <c r="J144" s="482"/>
    </row>
    <row r="145" spans="1:10" hidden="1" x14ac:dyDescent="0.35">
      <c r="A145" s="11"/>
    </row>
    <row r="146" spans="1:10" ht="37.5" hidden="1" x14ac:dyDescent="0.35">
      <c r="A146" s="10" t="s">
        <v>28</v>
      </c>
      <c r="B146" s="10" t="s">
        <v>3</v>
      </c>
      <c r="C146" s="10" t="s">
        <v>103</v>
      </c>
      <c r="D146" s="10" t="s">
        <v>104</v>
      </c>
      <c r="E146" s="10" t="s">
        <v>105</v>
      </c>
    </row>
    <row r="147" spans="1:10" hidden="1" x14ac:dyDescent="0.35">
      <c r="A147" s="10">
        <v>1</v>
      </c>
      <c r="B147" s="10">
        <v>2</v>
      </c>
      <c r="C147" s="10">
        <v>3</v>
      </c>
      <c r="D147" s="10">
        <v>4</v>
      </c>
      <c r="E147" s="10">
        <v>5</v>
      </c>
    </row>
    <row r="148" spans="1:10" hidden="1" x14ac:dyDescent="0.35">
      <c r="A148" s="8"/>
      <c r="B148" s="8"/>
      <c r="C148" s="8"/>
      <c r="D148" s="8"/>
      <c r="E148" s="8"/>
    </row>
    <row r="149" spans="1:10" hidden="1" x14ac:dyDescent="0.35">
      <c r="A149" s="8"/>
      <c r="B149" s="8"/>
      <c r="C149" s="8"/>
      <c r="D149" s="8"/>
      <c r="E149" s="8"/>
    </row>
    <row r="150" spans="1:10" hidden="1" x14ac:dyDescent="0.35">
      <c r="A150" s="8"/>
      <c r="B150" s="19" t="s">
        <v>42</v>
      </c>
      <c r="C150" s="10" t="s">
        <v>15</v>
      </c>
      <c r="D150" s="10" t="s">
        <v>15</v>
      </c>
      <c r="E150" s="10" t="s">
        <v>15</v>
      </c>
    </row>
    <row r="151" spans="1:10" hidden="1" x14ac:dyDescent="0.35">
      <c r="A151" s="11"/>
    </row>
    <row r="152" spans="1:10" hidden="1" x14ac:dyDescent="0.35">
      <c r="A152" s="483" t="s">
        <v>106</v>
      </c>
      <c r="B152" s="484"/>
      <c r="C152" s="484"/>
      <c r="D152" s="484"/>
      <c r="E152" s="484"/>
      <c r="F152" s="484"/>
      <c r="G152" s="484"/>
      <c r="H152" s="484"/>
      <c r="I152" s="484"/>
      <c r="J152" s="484"/>
    </row>
    <row r="153" spans="1:10" hidden="1" x14ac:dyDescent="0.35">
      <c r="A153" s="13"/>
    </row>
    <row r="154" spans="1:10" ht="37.5" hidden="1" x14ac:dyDescent="0.35">
      <c r="A154" s="10" t="s">
        <v>28</v>
      </c>
      <c r="B154" s="10" t="s">
        <v>44</v>
      </c>
      <c r="C154" s="10" t="s">
        <v>107</v>
      </c>
      <c r="D154" s="10" t="s">
        <v>108</v>
      </c>
      <c r="E154" s="10" t="s">
        <v>109</v>
      </c>
    </row>
    <row r="155" spans="1:10" hidden="1" x14ac:dyDescent="0.35">
      <c r="A155" s="10">
        <v>1</v>
      </c>
      <c r="B155" s="10">
        <v>2</v>
      </c>
      <c r="C155" s="10">
        <v>3</v>
      </c>
      <c r="D155" s="10">
        <v>4</v>
      </c>
      <c r="E155" s="10">
        <v>5</v>
      </c>
    </row>
    <row r="156" spans="1:10" hidden="1" x14ac:dyDescent="0.35">
      <c r="A156" s="8"/>
      <c r="B156" s="8"/>
      <c r="C156" s="8"/>
      <c r="D156" s="8"/>
      <c r="E156" s="8"/>
    </row>
    <row r="157" spans="1:10" hidden="1" x14ac:dyDescent="0.35">
      <c r="A157" s="8"/>
      <c r="B157" s="8"/>
      <c r="C157" s="8"/>
      <c r="D157" s="8"/>
      <c r="E157" s="8"/>
    </row>
    <row r="158" spans="1:10" hidden="1" x14ac:dyDescent="0.35">
      <c r="A158" s="8"/>
      <c r="B158" s="19" t="s">
        <v>42</v>
      </c>
      <c r="C158" s="10" t="s">
        <v>15</v>
      </c>
      <c r="D158" s="10" t="s">
        <v>15</v>
      </c>
      <c r="E158" s="8"/>
    </row>
    <row r="159" spans="1:10" hidden="1" x14ac:dyDescent="0.35">
      <c r="A159" s="11"/>
    </row>
    <row r="160" spans="1:10" hidden="1" x14ac:dyDescent="0.35">
      <c r="A160" s="489" t="s">
        <v>110</v>
      </c>
      <c r="B160" s="490"/>
      <c r="C160" s="490"/>
      <c r="D160" s="490"/>
      <c r="E160" s="490"/>
      <c r="F160" s="490"/>
      <c r="G160" s="490"/>
      <c r="H160" s="490"/>
      <c r="I160" s="490"/>
      <c r="J160" s="490"/>
    </row>
    <row r="161" spans="1:10" hidden="1" x14ac:dyDescent="0.35">
      <c r="A161" s="13"/>
    </row>
    <row r="162" spans="1:10" ht="25" hidden="1" x14ac:dyDescent="0.35">
      <c r="A162" s="10" t="s">
        <v>28</v>
      </c>
      <c r="B162" s="10" t="s">
        <v>44</v>
      </c>
      <c r="C162" s="10" t="s">
        <v>111</v>
      </c>
      <c r="D162" s="10" t="s">
        <v>112</v>
      </c>
    </row>
    <row r="163" spans="1:10" hidden="1" x14ac:dyDescent="0.35">
      <c r="A163" s="10">
        <v>1</v>
      </c>
      <c r="B163" s="10">
        <v>2</v>
      </c>
      <c r="C163" s="10">
        <v>3</v>
      </c>
      <c r="D163" s="10">
        <v>4</v>
      </c>
    </row>
    <row r="164" spans="1:10" hidden="1" x14ac:dyDescent="0.35">
      <c r="A164" s="8"/>
      <c r="B164" s="8"/>
      <c r="C164" s="8"/>
      <c r="D164" s="8"/>
    </row>
    <row r="165" spans="1:10" hidden="1" x14ac:dyDescent="0.35">
      <c r="A165" s="8"/>
      <c r="B165" s="8"/>
      <c r="C165" s="8"/>
      <c r="D165" s="8"/>
    </row>
    <row r="166" spans="1:10" hidden="1" x14ac:dyDescent="0.35">
      <c r="A166" s="8"/>
      <c r="B166" s="19" t="s">
        <v>42</v>
      </c>
      <c r="C166" s="10" t="s">
        <v>15</v>
      </c>
      <c r="D166" s="8"/>
    </row>
    <row r="167" spans="1:10" hidden="1" x14ac:dyDescent="0.35">
      <c r="A167" s="11"/>
    </row>
    <row r="168" spans="1:10" hidden="1" x14ac:dyDescent="0.35">
      <c r="A168" s="489" t="s">
        <v>113</v>
      </c>
      <c r="B168" s="490"/>
      <c r="C168" s="490"/>
      <c r="D168" s="490"/>
      <c r="E168" s="490"/>
      <c r="F168" s="490"/>
      <c r="G168" s="490"/>
      <c r="H168" s="490"/>
      <c r="I168" s="490"/>
      <c r="J168" s="490"/>
    </row>
    <row r="169" spans="1:10" hidden="1" x14ac:dyDescent="0.35">
      <c r="A169" s="13"/>
    </row>
    <row r="170" spans="1:10" ht="37.5" hidden="1" x14ac:dyDescent="0.35">
      <c r="A170" s="10" t="s">
        <v>28</v>
      </c>
      <c r="B170" s="10" t="s">
        <v>44</v>
      </c>
      <c r="C170" s="10" t="s">
        <v>103</v>
      </c>
      <c r="D170" s="10" t="s">
        <v>114</v>
      </c>
      <c r="E170" s="10" t="s">
        <v>115</v>
      </c>
    </row>
    <row r="171" spans="1:10" hidden="1" x14ac:dyDescent="0.35">
      <c r="A171" s="8"/>
      <c r="B171" s="10">
        <v>1</v>
      </c>
      <c r="C171" s="10">
        <v>2</v>
      </c>
      <c r="D171" s="10">
        <v>3</v>
      </c>
      <c r="E171" s="10">
        <v>4</v>
      </c>
    </row>
    <row r="172" spans="1:10" hidden="1" x14ac:dyDescent="0.35">
      <c r="A172" s="8"/>
      <c r="B172" s="8"/>
      <c r="C172" s="8"/>
      <c r="D172" s="8"/>
      <c r="E172" s="8"/>
    </row>
    <row r="173" spans="1:10" hidden="1" x14ac:dyDescent="0.35">
      <c r="A173" s="8"/>
      <c r="B173" s="8"/>
      <c r="C173" s="8"/>
      <c r="D173" s="8"/>
      <c r="E173" s="8"/>
    </row>
    <row r="174" spans="1:10" hidden="1" x14ac:dyDescent="0.35">
      <c r="A174" s="8"/>
      <c r="B174" s="19" t="s">
        <v>42</v>
      </c>
      <c r="C174" s="8"/>
      <c r="D174" s="10" t="s">
        <v>15</v>
      </c>
      <c r="E174" s="8"/>
    </row>
    <row r="175" spans="1:10" hidden="1" x14ac:dyDescent="0.35"/>
    <row r="176" spans="1:10" hidden="1" x14ac:dyDescent="0.35"/>
  </sheetData>
  <mergeCells count="29">
    <mergeCell ref="A144:J144"/>
    <mergeCell ref="A152:J152"/>
    <mergeCell ref="A160:J160"/>
    <mergeCell ref="A168:J168"/>
    <mergeCell ref="A91:J91"/>
    <mergeCell ref="A103:J103"/>
    <mergeCell ref="A115:J115"/>
    <mergeCell ref="A120:J120"/>
    <mergeCell ref="A128:J128"/>
    <mergeCell ref="A136:J136"/>
    <mergeCell ref="A79:J79"/>
    <mergeCell ref="A29:J29"/>
    <mergeCell ref="A37:J37"/>
    <mergeCell ref="A46:J46"/>
    <mergeCell ref="A51:A52"/>
    <mergeCell ref="C51:C52"/>
    <mergeCell ref="D51:D52"/>
    <mergeCell ref="A56:A57"/>
    <mergeCell ref="C56:C57"/>
    <mergeCell ref="D56:D57"/>
    <mergeCell ref="A66:J66"/>
    <mergeCell ref="A68:J68"/>
    <mergeCell ref="A6:I6"/>
    <mergeCell ref="A21:J21"/>
    <mergeCell ref="A23:A25"/>
    <mergeCell ref="B23:B25"/>
    <mergeCell ref="C23:C25"/>
    <mergeCell ref="D23:D25"/>
    <mergeCell ref="E23:E25"/>
  </mergeCells>
  <hyperlinks>
    <hyperlink ref="A7" r:id="rId1" display="consultantplus://offline/ref=0F40E7BB26451C12492B4EE999FF440CA68FF2B663E7B1FF39F1609F36278DFFAC49D49C8BAE0C53EB5F3AiAzCI"/>
    <hyperlink ref="A66" r:id="rId2" display="consultantplus://offline/ref=0F40E7BB26451C12492B50E48F931904A283AEBF65E4E6A064F737C0i6z6I"/>
    <hyperlink ref="B60" location="Par1140" display="Par1140"/>
    <hyperlink ref="B61" location="Par1140" display="Par1140"/>
  </hyperlinks>
  <pageMargins left="0.70866141732283472" right="0" top="0" bottom="0" header="0.31496062992125984" footer="0.31496062992125984"/>
  <pageSetup paperSize="9" scale="85"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6"/>
  <sheetViews>
    <sheetView topLeftCell="A60" workbookViewId="0">
      <selection activeCell="F64" sqref="F64"/>
    </sheetView>
  </sheetViews>
  <sheetFormatPr defaultRowHeight="14.5" x14ac:dyDescent="0.35"/>
  <cols>
    <col min="1" max="1" width="5" customWidth="1"/>
    <col min="2" max="2" width="15.453125" customWidth="1"/>
    <col min="3" max="3" width="16" customWidth="1"/>
    <col min="4" max="4" width="11.453125" customWidth="1"/>
    <col min="5" max="5" width="15" customWidth="1"/>
    <col min="6" max="6" width="12.26953125" customWidth="1"/>
    <col min="7" max="7" width="12.81640625" customWidth="1"/>
    <col min="8" max="8" width="13.7265625" customWidth="1"/>
    <col min="9" max="9" width="9.81640625" customWidth="1"/>
    <col min="10" max="10" width="16.54296875" customWidth="1"/>
  </cols>
  <sheetData>
    <row r="1" spans="1:9" x14ac:dyDescent="0.35">
      <c r="I1" s="1" t="s">
        <v>16</v>
      </c>
    </row>
    <row r="2" spans="1:9" x14ac:dyDescent="0.35">
      <c r="I2" s="1" t="s">
        <v>12</v>
      </c>
    </row>
    <row r="3" spans="1:9" x14ac:dyDescent="0.35">
      <c r="I3" s="1" t="s">
        <v>17</v>
      </c>
    </row>
    <row r="4" spans="1:9" x14ac:dyDescent="0.35">
      <c r="I4" s="1" t="s">
        <v>13</v>
      </c>
    </row>
    <row r="5" spans="1:9" x14ac:dyDescent="0.35">
      <c r="A5" s="249"/>
    </row>
    <row r="6" spans="1:9" x14ac:dyDescent="0.35">
      <c r="A6" s="481" t="s">
        <v>18</v>
      </c>
      <c r="B6" s="482"/>
      <c r="C6" s="482"/>
      <c r="D6" s="482"/>
      <c r="E6" s="482"/>
      <c r="F6" s="482"/>
      <c r="G6" s="482"/>
      <c r="H6" s="482"/>
      <c r="I6" s="482"/>
    </row>
    <row r="7" spans="1:9" x14ac:dyDescent="0.35">
      <c r="A7" s="12" t="s">
        <v>19</v>
      </c>
    </row>
    <row r="8" spans="1:9" x14ac:dyDescent="0.35">
      <c r="A8" s="13" t="s">
        <v>20</v>
      </c>
    </row>
    <row r="9" spans="1:9" x14ac:dyDescent="0.35">
      <c r="A9" s="11"/>
    </row>
    <row r="10" spans="1:9" x14ac:dyDescent="0.35">
      <c r="A10" s="13"/>
      <c r="E10" s="13"/>
    </row>
    <row r="11" spans="1:9" x14ac:dyDescent="0.35">
      <c r="A11" s="11"/>
    </row>
    <row r="12" spans="1:9" x14ac:dyDescent="0.35">
      <c r="A12" s="13"/>
      <c r="D12" s="249" t="s">
        <v>21</v>
      </c>
      <c r="E12" s="250"/>
      <c r="F12" s="250"/>
    </row>
    <row r="13" spans="1:9" x14ac:dyDescent="0.35">
      <c r="A13" s="13"/>
      <c r="D13" s="249" t="s">
        <v>22</v>
      </c>
      <c r="E13" s="250"/>
      <c r="F13" s="250"/>
    </row>
    <row r="14" spans="1:9" x14ac:dyDescent="0.35">
      <c r="A14" s="13"/>
      <c r="D14" s="249" t="s">
        <v>23</v>
      </c>
      <c r="E14" s="250"/>
      <c r="F14" s="250"/>
    </row>
    <row r="15" spans="1:9" x14ac:dyDescent="0.35">
      <c r="A15" s="11"/>
    </row>
    <row r="16" spans="1:9" x14ac:dyDescent="0.35">
      <c r="A16" s="15" t="s">
        <v>24</v>
      </c>
    </row>
    <row r="17" spans="1:10" x14ac:dyDescent="0.35">
      <c r="A17" s="11"/>
    </row>
    <row r="18" spans="1:10" x14ac:dyDescent="0.35">
      <c r="A18" s="13" t="s">
        <v>25</v>
      </c>
    </row>
    <row r="19" spans="1:10" x14ac:dyDescent="0.35">
      <c r="A19" s="13" t="s">
        <v>26</v>
      </c>
    </row>
    <row r="20" spans="1:10" x14ac:dyDescent="0.35">
      <c r="A20" s="11"/>
    </row>
    <row r="21" spans="1:10" x14ac:dyDescent="0.35">
      <c r="A21" s="483" t="s">
        <v>27</v>
      </c>
      <c r="B21" s="484"/>
      <c r="C21" s="484"/>
      <c r="D21" s="484"/>
      <c r="E21" s="484"/>
      <c r="F21" s="484"/>
      <c r="G21" s="484"/>
      <c r="H21" s="484"/>
      <c r="I21" s="484"/>
      <c r="J21" s="484"/>
    </row>
    <row r="22" spans="1:10" x14ac:dyDescent="0.35">
      <c r="A22" s="11"/>
    </row>
    <row r="23" spans="1:10" ht="25.5" customHeight="1" x14ac:dyDescent="0.35">
      <c r="A23" s="485" t="s">
        <v>28</v>
      </c>
      <c r="B23" s="498" t="s">
        <v>118</v>
      </c>
      <c r="C23" s="498" t="s">
        <v>119</v>
      </c>
      <c r="D23" s="498" t="s">
        <v>120</v>
      </c>
      <c r="E23" s="498" t="s">
        <v>121</v>
      </c>
    </row>
    <row r="24" spans="1:10" x14ac:dyDescent="0.35">
      <c r="A24" s="485"/>
      <c r="B24" s="499"/>
      <c r="C24" s="499"/>
      <c r="D24" s="499"/>
      <c r="E24" s="499"/>
    </row>
    <row r="25" spans="1:10" ht="57" customHeight="1" x14ac:dyDescent="0.35">
      <c r="A25" s="485"/>
      <c r="B25" s="500"/>
      <c r="C25" s="500"/>
      <c r="D25" s="500"/>
      <c r="E25" s="500"/>
    </row>
    <row r="26" spans="1:10" x14ac:dyDescent="0.35">
      <c r="A26" s="6"/>
      <c r="B26" s="5">
        <v>22</v>
      </c>
      <c r="C26" s="38">
        <v>5000</v>
      </c>
      <c r="D26" s="39">
        <f>B26*C26</f>
        <v>110000</v>
      </c>
      <c r="E26" s="40">
        <f>D26*4</f>
        <v>440000</v>
      </c>
    </row>
    <row r="28" spans="1:10" ht="26.25" hidden="1" customHeight="1" x14ac:dyDescent="0.35">
      <c r="A28" s="11"/>
    </row>
    <row r="29" spans="1:10" hidden="1" x14ac:dyDescent="0.35">
      <c r="A29" s="489" t="s">
        <v>43</v>
      </c>
      <c r="B29" s="490"/>
      <c r="C29" s="490"/>
      <c r="D29" s="490"/>
      <c r="E29" s="490"/>
      <c r="F29" s="490"/>
      <c r="G29" s="490"/>
      <c r="H29" s="490"/>
      <c r="I29" s="490"/>
      <c r="J29" s="490"/>
    </row>
    <row r="30" spans="1:10" hidden="1" x14ac:dyDescent="0.35">
      <c r="A30" s="11"/>
    </row>
    <row r="31" spans="1:10" ht="50" hidden="1" x14ac:dyDescent="0.35">
      <c r="A31" s="251" t="s">
        <v>28</v>
      </c>
      <c r="B31" s="251" t="s">
        <v>44</v>
      </c>
      <c r="C31" s="251" t="s">
        <v>45</v>
      </c>
      <c r="D31" s="251" t="s">
        <v>46</v>
      </c>
      <c r="E31" s="251" t="s">
        <v>47</v>
      </c>
      <c r="F31" s="251" t="s">
        <v>48</v>
      </c>
    </row>
    <row r="32" spans="1:10" hidden="1" x14ac:dyDescent="0.35">
      <c r="A32" s="251">
        <v>1</v>
      </c>
      <c r="B32" s="251">
        <v>2</v>
      </c>
      <c r="C32" s="251">
        <v>3</v>
      </c>
      <c r="D32" s="251">
        <v>4</v>
      </c>
      <c r="E32" s="251">
        <v>5</v>
      </c>
      <c r="F32" s="251">
        <v>6</v>
      </c>
    </row>
    <row r="33" spans="1:10" hidden="1" x14ac:dyDescent="0.35">
      <c r="A33" s="254"/>
      <c r="B33" s="254"/>
      <c r="C33" s="254"/>
      <c r="D33" s="254"/>
      <c r="E33" s="254"/>
      <c r="F33" s="254"/>
    </row>
    <row r="34" spans="1:10" hidden="1" x14ac:dyDescent="0.35">
      <c r="A34" s="254"/>
      <c r="B34" s="254"/>
      <c r="C34" s="254"/>
      <c r="D34" s="254"/>
      <c r="E34" s="254"/>
      <c r="F34" s="254"/>
    </row>
    <row r="35" spans="1:10" hidden="1" x14ac:dyDescent="0.35">
      <c r="A35" s="254"/>
      <c r="B35" s="252" t="s">
        <v>42</v>
      </c>
      <c r="C35" s="251" t="s">
        <v>15</v>
      </c>
      <c r="D35" s="251" t="s">
        <v>15</v>
      </c>
      <c r="E35" s="251" t="s">
        <v>15</v>
      </c>
      <c r="F35" s="254"/>
    </row>
    <row r="36" spans="1:10" hidden="1" x14ac:dyDescent="0.35">
      <c r="A36" s="11"/>
    </row>
    <row r="37" spans="1:10" hidden="1" x14ac:dyDescent="0.35">
      <c r="A37" s="483" t="s">
        <v>49</v>
      </c>
      <c r="B37" s="484"/>
      <c r="C37" s="484"/>
      <c r="D37" s="484"/>
      <c r="E37" s="484"/>
      <c r="F37" s="484"/>
      <c r="G37" s="484"/>
      <c r="H37" s="484"/>
      <c r="I37" s="484"/>
      <c r="J37" s="484"/>
    </row>
    <row r="38" spans="1:10" hidden="1" x14ac:dyDescent="0.35">
      <c r="A38" s="13"/>
    </row>
    <row r="39" spans="1:10" hidden="1" x14ac:dyDescent="0.35">
      <c r="A39" s="11"/>
    </row>
    <row r="40" spans="1:10" ht="62.5" hidden="1" x14ac:dyDescent="0.35">
      <c r="A40" s="251" t="s">
        <v>28</v>
      </c>
      <c r="B40" s="251" t="s">
        <v>44</v>
      </c>
      <c r="C40" s="251" t="s">
        <v>50</v>
      </c>
      <c r="D40" s="251" t="s">
        <v>51</v>
      </c>
      <c r="E40" s="251" t="s">
        <v>52</v>
      </c>
      <c r="F40" s="251" t="s">
        <v>48</v>
      </c>
    </row>
    <row r="41" spans="1:10" hidden="1" x14ac:dyDescent="0.35">
      <c r="A41" s="251">
        <v>1</v>
      </c>
      <c r="B41" s="251">
        <v>2</v>
      </c>
      <c r="C41" s="251">
        <v>3</v>
      </c>
      <c r="D41" s="251">
        <v>4</v>
      </c>
      <c r="E41" s="251">
        <v>5</v>
      </c>
      <c r="F41" s="251">
        <v>6</v>
      </c>
    </row>
    <row r="42" spans="1:10" hidden="1" x14ac:dyDescent="0.35">
      <c r="A42" s="254"/>
      <c r="B42" s="254"/>
      <c r="C42" s="254"/>
      <c r="D42" s="254"/>
      <c r="E42" s="254"/>
      <c r="F42" s="254"/>
    </row>
    <row r="43" spans="1:10" hidden="1" x14ac:dyDescent="0.35">
      <c r="A43" s="254"/>
      <c r="B43" s="254"/>
      <c r="C43" s="254"/>
      <c r="D43" s="254"/>
      <c r="E43" s="254"/>
      <c r="F43" s="254"/>
    </row>
    <row r="44" spans="1:10" hidden="1" x14ac:dyDescent="0.35">
      <c r="A44" s="254"/>
      <c r="B44" s="252" t="s">
        <v>42</v>
      </c>
      <c r="C44" s="251" t="s">
        <v>15</v>
      </c>
      <c r="D44" s="251" t="s">
        <v>15</v>
      </c>
      <c r="E44" s="251" t="s">
        <v>15</v>
      </c>
      <c r="F44" s="254"/>
    </row>
    <row r="45" spans="1:10" x14ac:dyDescent="0.35">
      <c r="A45" s="11"/>
    </row>
    <row r="46" spans="1:10" ht="33.75" customHeight="1" x14ac:dyDescent="0.35">
      <c r="A46" s="489" t="s">
        <v>53</v>
      </c>
      <c r="B46" s="490"/>
      <c r="C46" s="490"/>
      <c r="D46" s="490"/>
      <c r="E46" s="490"/>
      <c r="F46" s="490"/>
      <c r="G46" s="490"/>
      <c r="H46" s="490"/>
      <c r="I46" s="490"/>
      <c r="J46" s="490"/>
    </row>
    <row r="47" spans="1:10" x14ac:dyDescent="0.35">
      <c r="A47" s="11"/>
    </row>
    <row r="48" spans="1:10" ht="54" customHeight="1" x14ac:dyDescent="0.35">
      <c r="A48" s="251" t="s">
        <v>28</v>
      </c>
      <c r="B48" s="251" t="s">
        <v>54</v>
      </c>
      <c r="C48" s="251" t="s">
        <v>55</v>
      </c>
      <c r="D48" s="251" t="s">
        <v>56</v>
      </c>
    </row>
    <row r="49" spans="1:7" x14ac:dyDescent="0.35">
      <c r="A49" s="251">
        <v>1</v>
      </c>
      <c r="B49" s="251">
        <v>2</v>
      </c>
      <c r="C49" s="251">
        <v>3</v>
      </c>
      <c r="D49" s="251">
        <v>4</v>
      </c>
    </row>
    <row r="50" spans="1:7" ht="75" x14ac:dyDescent="0.35">
      <c r="A50" s="251">
        <v>1</v>
      </c>
      <c r="B50" s="254" t="s">
        <v>57</v>
      </c>
      <c r="C50" s="251" t="s">
        <v>15</v>
      </c>
      <c r="D50" s="255">
        <f>D51</f>
        <v>96800</v>
      </c>
    </row>
    <row r="51" spans="1:7" x14ac:dyDescent="0.35">
      <c r="A51" s="485" t="s">
        <v>58</v>
      </c>
      <c r="B51" s="18" t="s">
        <v>5</v>
      </c>
      <c r="C51" s="491">
        <f>E26</f>
        <v>440000</v>
      </c>
      <c r="D51" s="493">
        <f>C51*22%</f>
        <v>96800</v>
      </c>
    </row>
    <row r="52" spans="1:7" x14ac:dyDescent="0.35">
      <c r="A52" s="485"/>
      <c r="B52" s="18" t="s">
        <v>59</v>
      </c>
      <c r="C52" s="492"/>
      <c r="D52" s="493"/>
    </row>
    <row r="53" spans="1:7" x14ac:dyDescent="0.35">
      <c r="A53" s="251" t="s">
        <v>60</v>
      </c>
      <c r="B53" s="254" t="s">
        <v>61</v>
      </c>
      <c r="C53" s="254"/>
      <c r="D53" s="255"/>
    </row>
    <row r="54" spans="1:7" ht="112.5" x14ac:dyDescent="0.35">
      <c r="A54" s="251" t="s">
        <v>62</v>
      </c>
      <c r="B54" s="254" t="s">
        <v>63</v>
      </c>
      <c r="C54" s="254"/>
      <c r="D54" s="255"/>
    </row>
    <row r="55" spans="1:7" ht="87.5" x14ac:dyDescent="0.35">
      <c r="A55" s="251">
        <v>2</v>
      </c>
      <c r="B55" s="254" t="s">
        <v>64</v>
      </c>
      <c r="C55" s="251" t="s">
        <v>15</v>
      </c>
      <c r="D55" s="255">
        <f>D56+D59</f>
        <v>13640</v>
      </c>
    </row>
    <row r="56" spans="1:7" x14ac:dyDescent="0.35">
      <c r="A56" s="485" t="s">
        <v>65</v>
      </c>
      <c r="B56" s="254" t="s">
        <v>5</v>
      </c>
      <c r="C56" s="491">
        <f>C51</f>
        <v>440000</v>
      </c>
      <c r="D56" s="493">
        <f>C56*2.9%</f>
        <v>12760</v>
      </c>
    </row>
    <row r="57" spans="1:7" ht="112.5" x14ac:dyDescent="0.35">
      <c r="A57" s="485"/>
      <c r="B57" s="254" t="s">
        <v>66</v>
      </c>
      <c r="C57" s="492"/>
      <c r="D57" s="493"/>
    </row>
    <row r="58" spans="1:7" ht="100" x14ac:dyDescent="0.35">
      <c r="A58" s="251" t="s">
        <v>67</v>
      </c>
      <c r="B58" s="254" t="s">
        <v>68</v>
      </c>
      <c r="C58" s="254"/>
      <c r="D58" s="255"/>
    </row>
    <row r="59" spans="1:7" ht="112.5" x14ac:dyDescent="0.35">
      <c r="A59" s="251" t="s">
        <v>69</v>
      </c>
      <c r="B59" s="254" t="s">
        <v>70</v>
      </c>
      <c r="C59" s="253">
        <f>C56</f>
        <v>440000</v>
      </c>
      <c r="D59" s="255">
        <f>C59*0.2%</f>
        <v>880</v>
      </c>
    </row>
    <row r="60" spans="1:7" ht="145" x14ac:dyDescent="0.35">
      <c r="A60" s="251" t="s">
        <v>71</v>
      </c>
      <c r="B60" s="4" t="s">
        <v>72</v>
      </c>
      <c r="C60" s="254"/>
      <c r="D60" s="255"/>
    </row>
    <row r="61" spans="1:7" ht="141.75" customHeight="1" x14ac:dyDescent="0.35">
      <c r="A61" s="251" t="s">
        <v>73</v>
      </c>
      <c r="B61" s="4" t="s">
        <v>72</v>
      </c>
      <c r="C61" s="254"/>
      <c r="D61" s="255"/>
    </row>
    <row r="62" spans="1:7" ht="112.5" x14ac:dyDescent="0.35">
      <c r="A62" s="251">
        <v>3</v>
      </c>
      <c r="B62" s="254" t="s">
        <v>74</v>
      </c>
      <c r="C62" s="253">
        <f>C59</f>
        <v>440000</v>
      </c>
      <c r="D62" s="255">
        <f>C62*0.051+20</f>
        <v>22460</v>
      </c>
    </row>
    <row r="63" spans="1:7" x14ac:dyDescent="0.35">
      <c r="A63" s="254"/>
      <c r="B63" s="252" t="s">
        <v>42</v>
      </c>
      <c r="C63" s="251" t="s">
        <v>15</v>
      </c>
      <c r="D63" s="255">
        <f>D62+D50+D55</f>
        <v>132900</v>
      </c>
      <c r="F63" s="45">
        <f>132900-D63</f>
        <v>0</v>
      </c>
      <c r="G63">
        <f>F63/C62</f>
        <v>0</v>
      </c>
    </row>
    <row r="64" spans="1:7" x14ac:dyDescent="0.35">
      <c r="A64" s="11"/>
    </row>
    <row r="65" spans="1:10" x14ac:dyDescent="0.35">
      <c r="A65" s="22" t="s">
        <v>75</v>
      </c>
    </row>
    <row r="66" spans="1:10" ht="48" customHeight="1" x14ac:dyDescent="0.35">
      <c r="A66" s="494" t="s">
        <v>76</v>
      </c>
      <c r="B66" s="495"/>
      <c r="C66" s="495"/>
      <c r="D66" s="495"/>
      <c r="E66" s="495"/>
      <c r="F66" s="495"/>
      <c r="G66" s="495"/>
      <c r="H66" s="495"/>
      <c r="I66" s="495"/>
      <c r="J66" s="495"/>
    </row>
    <row r="67" spans="1:10" x14ac:dyDescent="0.35">
      <c r="A67" s="11"/>
    </row>
    <row r="68" spans="1:10" hidden="1" x14ac:dyDescent="0.35">
      <c r="A68" s="496" t="s">
        <v>77</v>
      </c>
      <c r="B68" s="497"/>
      <c r="C68" s="497"/>
      <c r="D68" s="497"/>
      <c r="E68" s="497"/>
      <c r="F68" s="497"/>
      <c r="G68" s="497"/>
      <c r="H68" s="497"/>
      <c r="I68" s="497"/>
      <c r="J68" s="497"/>
    </row>
    <row r="69" spans="1:10" hidden="1" x14ac:dyDescent="0.35">
      <c r="A69" s="11"/>
    </row>
    <row r="70" spans="1:10" hidden="1" x14ac:dyDescent="0.35">
      <c r="A70" s="13" t="s">
        <v>78</v>
      </c>
    </row>
    <row r="71" spans="1:10" hidden="1" x14ac:dyDescent="0.35">
      <c r="A71" s="13" t="s">
        <v>79</v>
      </c>
    </row>
    <row r="72" spans="1:10" hidden="1" x14ac:dyDescent="0.35">
      <c r="A72" s="11"/>
    </row>
    <row r="73" spans="1:10" ht="37.5" hidden="1" x14ac:dyDescent="0.35">
      <c r="A73" s="251" t="s">
        <v>28</v>
      </c>
      <c r="B73" s="251" t="s">
        <v>3</v>
      </c>
      <c r="C73" s="251" t="s">
        <v>80</v>
      </c>
      <c r="D73" s="251" t="s">
        <v>81</v>
      </c>
      <c r="E73" s="251" t="s">
        <v>82</v>
      </c>
    </row>
    <row r="74" spans="1:10" hidden="1" x14ac:dyDescent="0.35">
      <c r="A74" s="251">
        <v>1</v>
      </c>
      <c r="B74" s="251">
        <v>2</v>
      </c>
      <c r="C74" s="251">
        <v>3</v>
      </c>
      <c r="D74" s="251">
        <v>4</v>
      </c>
      <c r="E74" s="251">
        <v>5</v>
      </c>
    </row>
    <row r="75" spans="1:10" hidden="1" x14ac:dyDescent="0.35">
      <c r="A75" s="254"/>
      <c r="B75" s="254"/>
      <c r="C75" s="254"/>
      <c r="D75" s="254"/>
      <c r="E75" s="254"/>
    </row>
    <row r="76" spans="1:10" hidden="1" x14ac:dyDescent="0.35">
      <c r="A76" s="254"/>
      <c r="B76" s="254"/>
      <c r="C76" s="254"/>
      <c r="D76" s="254"/>
      <c r="E76" s="254"/>
    </row>
    <row r="77" spans="1:10" hidden="1" x14ac:dyDescent="0.35">
      <c r="A77" s="254"/>
      <c r="B77" s="252" t="s">
        <v>42</v>
      </c>
      <c r="C77" s="251" t="s">
        <v>15</v>
      </c>
      <c r="D77" s="251" t="s">
        <v>15</v>
      </c>
      <c r="E77" s="254"/>
    </row>
    <row r="78" spans="1:10" hidden="1" x14ac:dyDescent="0.35">
      <c r="A78" s="11"/>
    </row>
    <row r="79" spans="1:10" hidden="1" x14ac:dyDescent="0.35">
      <c r="A79" s="486" t="s">
        <v>83</v>
      </c>
      <c r="B79" s="487"/>
      <c r="C79" s="487"/>
      <c r="D79" s="487"/>
      <c r="E79" s="487"/>
      <c r="F79" s="487"/>
      <c r="G79" s="487"/>
      <c r="H79" s="487"/>
      <c r="I79" s="487"/>
      <c r="J79" s="487"/>
    </row>
    <row r="80" spans="1:10" hidden="1" x14ac:dyDescent="0.35">
      <c r="A80" s="13"/>
    </row>
    <row r="81" spans="1:10" hidden="1" x14ac:dyDescent="0.35">
      <c r="A81" s="11"/>
    </row>
    <row r="82" spans="1:10" hidden="1" x14ac:dyDescent="0.35">
      <c r="A82" s="13" t="s">
        <v>78</v>
      </c>
    </row>
    <row r="83" spans="1:10" hidden="1" x14ac:dyDescent="0.35">
      <c r="A83" s="13" t="s">
        <v>79</v>
      </c>
    </row>
    <row r="84" spans="1:10" hidden="1" x14ac:dyDescent="0.35">
      <c r="A84" s="11"/>
    </row>
    <row r="85" spans="1:10" ht="75" hidden="1" x14ac:dyDescent="0.35">
      <c r="A85" s="251" t="s">
        <v>28</v>
      </c>
      <c r="B85" s="251" t="s">
        <v>44</v>
      </c>
      <c r="C85" s="251" t="s">
        <v>84</v>
      </c>
      <c r="D85" s="251" t="s">
        <v>85</v>
      </c>
      <c r="E85" s="251" t="s">
        <v>86</v>
      </c>
    </row>
    <row r="86" spans="1:10" hidden="1" x14ac:dyDescent="0.35">
      <c r="A86" s="251">
        <v>1</v>
      </c>
      <c r="B86" s="251">
        <v>2</v>
      </c>
      <c r="C86" s="251">
        <v>3</v>
      </c>
      <c r="D86" s="251">
        <v>4</v>
      </c>
      <c r="E86" s="251">
        <v>5</v>
      </c>
    </row>
    <row r="87" spans="1:10" hidden="1" x14ac:dyDescent="0.35">
      <c r="A87" s="254"/>
      <c r="B87" s="254"/>
      <c r="C87" s="254"/>
      <c r="D87" s="254"/>
      <c r="E87" s="254"/>
    </row>
    <row r="88" spans="1:10" hidden="1" x14ac:dyDescent="0.35">
      <c r="A88" s="254"/>
      <c r="B88" s="254"/>
      <c r="C88" s="254"/>
      <c r="D88" s="254"/>
      <c r="E88" s="254"/>
    </row>
    <row r="89" spans="1:10" hidden="1" x14ac:dyDescent="0.35">
      <c r="A89" s="254"/>
      <c r="B89" s="252" t="s">
        <v>42</v>
      </c>
      <c r="C89" s="254"/>
      <c r="D89" s="251" t="s">
        <v>15</v>
      </c>
      <c r="E89" s="254"/>
    </row>
    <row r="90" spans="1:10" hidden="1" x14ac:dyDescent="0.35">
      <c r="A90" s="11"/>
    </row>
    <row r="91" spans="1:10" hidden="1" x14ac:dyDescent="0.35">
      <c r="A91" s="496" t="s">
        <v>87</v>
      </c>
      <c r="B91" s="497"/>
      <c r="C91" s="497"/>
      <c r="D91" s="497"/>
      <c r="E91" s="497"/>
      <c r="F91" s="497"/>
      <c r="G91" s="497"/>
      <c r="H91" s="497"/>
      <c r="I91" s="497"/>
      <c r="J91" s="497"/>
    </row>
    <row r="92" spans="1:10" hidden="1" x14ac:dyDescent="0.35">
      <c r="A92" s="13"/>
    </row>
    <row r="93" spans="1:10" hidden="1" x14ac:dyDescent="0.35">
      <c r="A93" s="11"/>
    </row>
    <row r="94" spans="1:10" hidden="1" x14ac:dyDescent="0.35">
      <c r="A94" s="22" t="s">
        <v>78</v>
      </c>
    </row>
    <row r="95" spans="1:10" hidden="1" x14ac:dyDescent="0.35">
      <c r="A95" s="13" t="s">
        <v>79</v>
      </c>
    </row>
    <row r="96" spans="1:10" hidden="1" x14ac:dyDescent="0.35">
      <c r="A96" s="11"/>
    </row>
    <row r="97" spans="1:10" ht="37.5" hidden="1" x14ac:dyDescent="0.35">
      <c r="A97" s="251" t="s">
        <v>28</v>
      </c>
      <c r="B97" s="251" t="s">
        <v>3</v>
      </c>
      <c r="C97" s="251" t="s">
        <v>80</v>
      </c>
      <c r="D97" s="251" t="s">
        <v>81</v>
      </c>
      <c r="E97" s="251" t="s">
        <v>82</v>
      </c>
    </row>
    <row r="98" spans="1:10" hidden="1" x14ac:dyDescent="0.35">
      <c r="A98" s="251">
        <v>1</v>
      </c>
      <c r="B98" s="251">
        <v>2</v>
      </c>
      <c r="C98" s="251">
        <v>3</v>
      </c>
      <c r="D98" s="251">
        <v>4</v>
      </c>
      <c r="E98" s="251">
        <v>5</v>
      </c>
    </row>
    <row r="99" spans="1:10" hidden="1" x14ac:dyDescent="0.35">
      <c r="A99" s="254"/>
      <c r="B99" s="254"/>
      <c r="C99" s="254"/>
      <c r="D99" s="254"/>
      <c r="E99" s="254"/>
    </row>
    <row r="100" spans="1:10" hidden="1" x14ac:dyDescent="0.35">
      <c r="A100" s="254"/>
      <c r="B100" s="254"/>
      <c r="C100" s="254"/>
      <c r="D100" s="254"/>
      <c r="E100" s="254"/>
    </row>
    <row r="101" spans="1:10" hidden="1" x14ac:dyDescent="0.35">
      <c r="A101" s="254"/>
      <c r="B101" s="252" t="s">
        <v>42</v>
      </c>
      <c r="C101" s="251" t="s">
        <v>15</v>
      </c>
      <c r="D101" s="251" t="s">
        <v>15</v>
      </c>
      <c r="E101" s="254"/>
    </row>
    <row r="102" spans="1:10" hidden="1" x14ac:dyDescent="0.35">
      <c r="A102" s="11"/>
    </row>
    <row r="103" spans="1:10" hidden="1" x14ac:dyDescent="0.35">
      <c r="A103" s="486" t="s">
        <v>88</v>
      </c>
      <c r="B103" s="487"/>
      <c r="C103" s="487"/>
      <c r="D103" s="487"/>
      <c r="E103" s="487"/>
      <c r="F103" s="487"/>
      <c r="G103" s="487"/>
      <c r="H103" s="487"/>
      <c r="I103" s="487"/>
      <c r="J103" s="487"/>
    </row>
    <row r="104" spans="1:10" hidden="1" x14ac:dyDescent="0.35">
      <c r="A104" s="13"/>
    </row>
    <row r="105" spans="1:10" hidden="1" x14ac:dyDescent="0.35">
      <c r="A105" s="11"/>
    </row>
    <row r="106" spans="1:10" hidden="1" x14ac:dyDescent="0.35">
      <c r="A106" s="13" t="s">
        <v>78</v>
      </c>
    </row>
    <row r="107" spans="1:10" hidden="1" x14ac:dyDescent="0.35">
      <c r="A107" s="13" t="s">
        <v>79</v>
      </c>
    </row>
    <row r="108" spans="1:10" hidden="1" x14ac:dyDescent="0.35">
      <c r="A108" s="11"/>
    </row>
    <row r="109" spans="1:10" ht="37.5" hidden="1" x14ac:dyDescent="0.35">
      <c r="A109" s="251" t="s">
        <v>28</v>
      </c>
      <c r="B109" s="251" t="s">
        <v>3</v>
      </c>
      <c r="C109" s="251" t="s">
        <v>80</v>
      </c>
      <c r="D109" s="251" t="s">
        <v>81</v>
      </c>
      <c r="E109" s="251" t="s">
        <v>82</v>
      </c>
    </row>
    <row r="110" spans="1:10" hidden="1" x14ac:dyDescent="0.35">
      <c r="A110" s="251">
        <v>1</v>
      </c>
      <c r="B110" s="251">
        <v>2</v>
      </c>
      <c r="C110" s="251">
        <v>3</v>
      </c>
      <c r="D110" s="251">
        <v>4</v>
      </c>
      <c r="E110" s="251">
        <v>5</v>
      </c>
    </row>
    <row r="111" spans="1:10" hidden="1" x14ac:dyDescent="0.35">
      <c r="A111" s="254"/>
      <c r="B111" s="254"/>
      <c r="C111" s="254"/>
      <c r="D111" s="254"/>
      <c r="E111" s="254"/>
    </row>
    <row r="112" spans="1:10" hidden="1" x14ac:dyDescent="0.35">
      <c r="A112" s="254"/>
      <c r="B112" s="254"/>
      <c r="C112" s="254"/>
      <c r="D112" s="254"/>
      <c r="E112" s="254"/>
    </row>
    <row r="113" spans="1:10" hidden="1" x14ac:dyDescent="0.35">
      <c r="A113" s="254"/>
      <c r="B113" s="252" t="s">
        <v>42</v>
      </c>
      <c r="C113" s="251" t="s">
        <v>15</v>
      </c>
      <c r="D113" s="251" t="s">
        <v>15</v>
      </c>
      <c r="E113" s="254"/>
    </row>
    <row r="114" spans="1:10" hidden="1" x14ac:dyDescent="0.35">
      <c r="A114" s="11"/>
    </row>
    <row r="115" spans="1:10" hidden="1" x14ac:dyDescent="0.35">
      <c r="A115" s="496" t="s">
        <v>89</v>
      </c>
      <c r="B115" s="497"/>
      <c r="C115" s="497"/>
      <c r="D115" s="497"/>
      <c r="E115" s="497"/>
      <c r="F115" s="497"/>
      <c r="G115" s="497"/>
      <c r="H115" s="497"/>
      <c r="I115" s="497"/>
      <c r="J115" s="497"/>
    </row>
    <row r="116" spans="1:10" hidden="1" x14ac:dyDescent="0.35">
      <c r="A116" s="13"/>
    </row>
    <row r="117" spans="1:10" hidden="1" x14ac:dyDescent="0.35">
      <c r="A117" s="13" t="s">
        <v>78</v>
      </c>
    </row>
    <row r="118" spans="1:10" hidden="1" x14ac:dyDescent="0.35">
      <c r="A118" s="13" t="s">
        <v>79</v>
      </c>
    </row>
    <row r="119" spans="1:10" hidden="1" x14ac:dyDescent="0.35">
      <c r="A119" s="11"/>
    </row>
    <row r="120" spans="1:10" hidden="1" x14ac:dyDescent="0.35">
      <c r="A120" s="483" t="s">
        <v>90</v>
      </c>
      <c r="B120" s="482"/>
      <c r="C120" s="482"/>
      <c r="D120" s="482"/>
      <c r="E120" s="482"/>
      <c r="F120" s="482"/>
      <c r="G120" s="482"/>
      <c r="H120" s="482"/>
      <c r="I120" s="482"/>
      <c r="J120" s="482"/>
    </row>
    <row r="121" spans="1:10" hidden="1" x14ac:dyDescent="0.35">
      <c r="A121" s="11"/>
    </row>
    <row r="122" spans="1:10" ht="37.5" hidden="1" x14ac:dyDescent="0.35">
      <c r="A122" s="251" t="s">
        <v>28</v>
      </c>
      <c r="B122" s="251" t="s">
        <v>44</v>
      </c>
      <c r="C122" s="251" t="s">
        <v>91</v>
      </c>
      <c r="D122" s="251" t="s">
        <v>92</v>
      </c>
      <c r="E122" s="251" t="s">
        <v>93</v>
      </c>
      <c r="F122" s="251" t="s">
        <v>48</v>
      </c>
    </row>
    <row r="123" spans="1:10" hidden="1" x14ac:dyDescent="0.35">
      <c r="A123" s="251">
        <v>1</v>
      </c>
      <c r="B123" s="251">
        <v>2</v>
      </c>
      <c r="C123" s="251">
        <v>3</v>
      </c>
      <c r="D123" s="251">
        <v>4</v>
      </c>
      <c r="E123" s="251">
        <v>5</v>
      </c>
      <c r="F123" s="251">
        <v>6</v>
      </c>
    </row>
    <row r="124" spans="1:10" hidden="1" x14ac:dyDescent="0.35">
      <c r="A124" s="254"/>
      <c r="B124" s="254"/>
      <c r="C124" s="254"/>
      <c r="D124" s="254"/>
      <c r="E124" s="254"/>
      <c r="F124" s="254"/>
    </row>
    <row r="125" spans="1:10" hidden="1" x14ac:dyDescent="0.35">
      <c r="A125" s="254"/>
      <c r="B125" s="254"/>
      <c r="C125" s="254"/>
      <c r="D125" s="254"/>
      <c r="E125" s="254"/>
      <c r="F125" s="254"/>
    </row>
    <row r="126" spans="1:10" hidden="1" x14ac:dyDescent="0.35">
      <c r="A126" s="254"/>
      <c r="B126" s="252" t="s">
        <v>42</v>
      </c>
      <c r="C126" s="251" t="s">
        <v>15</v>
      </c>
      <c r="D126" s="251" t="s">
        <v>15</v>
      </c>
      <c r="E126" s="251" t="s">
        <v>15</v>
      </c>
      <c r="F126" s="254"/>
    </row>
    <row r="127" spans="1:10" hidden="1" x14ac:dyDescent="0.35">
      <c r="A127" s="11"/>
    </row>
    <row r="128" spans="1:10" hidden="1" x14ac:dyDescent="0.35">
      <c r="A128" s="483" t="s">
        <v>94</v>
      </c>
      <c r="B128" s="482"/>
      <c r="C128" s="482"/>
      <c r="D128" s="482"/>
      <c r="E128" s="482"/>
      <c r="F128" s="482"/>
      <c r="G128" s="482"/>
      <c r="H128" s="482"/>
      <c r="I128" s="482"/>
      <c r="J128" s="482"/>
    </row>
    <row r="129" spans="1:10" hidden="1" x14ac:dyDescent="0.35">
      <c r="A129" s="11"/>
    </row>
    <row r="130" spans="1:10" ht="37.5" hidden="1" x14ac:dyDescent="0.35">
      <c r="A130" s="251" t="s">
        <v>28</v>
      </c>
      <c r="B130" s="251" t="s">
        <v>44</v>
      </c>
      <c r="C130" s="251" t="s">
        <v>95</v>
      </c>
      <c r="D130" s="251" t="s">
        <v>96</v>
      </c>
      <c r="E130" s="251" t="s">
        <v>97</v>
      </c>
    </row>
    <row r="131" spans="1:10" hidden="1" x14ac:dyDescent="0.35">
      <c r="A131" s="251">
        <v>1</v>
      </c>
      <c r="B131" s="251">
        <v>2</v>
      </c>
      <c r="C131" s="251">
        <v>3</v>
      </c>
      <c r="D131" s="251">
        <v>4</v>
      </c>
      <c r="E131" s="251">
        <v>5</v>
      </c>
    </row>
    <row r="132" spans="1:10" hidden="1" x14ac:dyDescent="0.35">
      <c r="A132" s="254"/>
      <c r="B132" s="254"/>
      <c r="C132" s="254"/>
      <c r="D132" s="254"/>
      <c r="E132" s="254"/>
    </row>
    <row r="133" spans="1:10" hidden="1" x14ac:dyDescent="0.35">
      <c r="A133" s="254"/>
      <c r="B133" s="254"/>
      <c r="C133" s="254"/>
      <c r="D133" s="254"/>
      <c r="E133" s="254"/>
    </row>
    <row r="134" spans="1:10" hidden="1" x14ac:dyDescent="0.35">
      <c r="A134" s="254"/>
      <c r="B134" s="252" t="s">
        <v>42</v>
      </c>
      <c r="C134" s="254"/>
      <c r="D134" s="254"/>
      <c r="E134" s="254"/>
    </row>
    <row r="135" spans="1:10" hidden="1" x14ac:dyDescent="0.35">
      <c r="A135" s="11"/>
    </row>
    <row r="136" spans="1:10" hidden="1" x14ac:dyDescent="0.35">
      <c r="A136" s="483" t="s">
        <v>98</v>
      </c>
      <c r="B136" s="482"/>
      <c r="C136" s="482"/>
      <c r="D136" s="482"/>
      <c r="E136" s="482"/>
      <c r="F136" s="482"/>
      <c r="G136" s="482"/>
      <c r="H136" s="482"/>
      <c r="I136" s="482"/>
      <c r="J136" s="482"/>
    </row>
    <row r="137" spans="1:10" hidden="1" x14ac:dyDescent="0.35">
      <c r="A137" s="13"/>
    </row>
    <row r="138" spans="1:10" ht="37.5" hidden="1" x14ac:dyDescent="0.35">
      <c r="A138" s="251" t="s">
        <v>28</v>
      </c>
      <c r="B138" s="251" t="s">
        <v>3</v>
      </c>
      <c r="C138" s="251" t="s">
        <v>99</v>
      </c>
      <c r="D138" s="251" t="s">
        <v>100</v>
      </c>
      <c r="E138" s="251" t="s">
        <v>101</v>
      </c>
      <c r="F138" s="251" t="s">
        <v>48</v>
      </c>
    </row>
    <row r="139" spans="1:10" hidden="1" x14ac:dyDescent="0.35">
      <c r="A139" s="251">
        <v>1</v>
      </c>
      <c r="B139" s="251">
        <v>2</v>
      </c>
      <c r="C139" s="251">
        <v>3</v>
      </c>
      <c r="D139" s="251">
        <v>4</v>
      </c>
      <c r="E139" s="251">
        <v>5</v>
      </c>
      <c r="F139" s="251">
        <v>6</v>
      </c>
    </row>
    <row r="140" spans="1:10" hidden="1" x14ac:dyDescent="0.35">
      <c r="A140" s="254"/>
      <c r="B140" s="254"/>
      <c r="C140" s="254"/>
      <c r="D140" s="254"/>
      <c r="E140" s="254"/>
      <c r="F140" s="254"/>
    </row>
    <row r="141" spans="1:10" hidden="1" x14ac:dyDescent="0.35">
      <c r="A141" s="254"/>
      <c r="B141" s="254"/>
      <c r="C141" s="254"/>
      <c r="D141" s="254"/>
      <c r="E141" s="254"/>
      <c r="F141" s="254"/>
    </row>
    <row r="142" spans="1:10" hidden="1" x14ac:dyDescent="0.35">
      <c r="A142" s="254"/>
      <c r="B142" s="252" t="s">
        <v>42</v>
      </c>
      <c r="C142" s="251" t="s">
        <v>15</v>
      </c>
      <c r="D142" s="251" t="s">
        <v>15</v>
      </c>
      <c r="E142" s="251" t="s">
        <v>15</v>
      </c>
      <c r="F142" s="254"/>
    </row>
    <row r="143" spans="1:10" hidden="1" x14ac:dyDescent="0.35">
      <c r="A143" s="11"/>
    </row>
    <row r="144" spans="1:10" hidden="1" x14ac:dyDescent="0.35">
      <c r="A144" s="483" t="s">
        <v>102</v>
      </c>
      <c r="B144" s="482"/>
      <c r="C144" s="482"/>
      <c r="D144" s="482"/>
      <c r="E144" s="482"/>
      <c r="F144" s="482"/>
      <c r="G144" s="482"/>
      <c r="H144" s="482"/>
      <c r="I144" s="482"/>
      <c r="J144" s="482"/>
    </row>
    <row r="145" spans="1:10" hidden="1" x14ac:dyDescent="0.35">
      <c r="A145" s="11"/>
    </row>
    <row r="146" spans="1:10" ht="37.5" hidden="1" x14ac:dyDescent="0.35">
      <c r="A146" s="251" t="s">
        <v>28</v>
      </c>
      <c r="B146" s="251" t="s">
        <v>3</v>
      </c>
      <c r="C146" s="251" t="s">
        <v>103</v>
      </c>
      <c r="D146" s="251" t="s">
        <v>104</v>
      </c>
      <c r="E146" s="251" t="s">
        <v>105</v>
      </c>
    </row>
    <row r="147" spans="1:10" hidden="1" x14ac:dyDescent="0.35">
      <c r="A147" s="251">
        <v>1</v>
      </c>
      <c r="B147" s="251">
        <v>2</v>
      </c>
      <c r="C147" s="251">
        <v>3</v>
      </c>
      <c r="D147" s="251">
        <v>4</v>
      </c>
      <c r="E147" s="251">
        <v>5</v>
      </c>
    </row>
    <row r="148" spans="1:10" hidden="1" x14ac:dyDescent="0.35">
      <c r="A148" s="254"/>
      <c r="B148" s="254"/>
      <c r="C148" s="254"/>
      <c r="D148" s="254"/>
      <c r="E148" s="254"/>
    </row>
    <row r="149" spans="1:10" hidden="1" x14ac:dyDescent="0.35">
      <c r="A149" s="254"/>
      <c r="B149" s="254"/>
      <c r="C149" s="254"/>
      <c r="D149" s="254"/>
      <c r="E149" s="254"/>
    </row>
    <row r="150" spans="1:10" hidden="1" x14ac:dyDescent="0.35">
      <c r="A150" s="254"/>
      <c r="B150" s="252" t="s">
        <v>42</v>
      </c>
      <c r="C150" s="251" t="s">
        <v>15</v>
      </c>
      <c r="D150" s="251" t="s">
        <v>15</v>
      </c>
      <c r="E150" s="251" t="s">
        <v>15</v>
      </c>
    </row>
    <row r="151" spans="1:10" hidden="1" x14ac:dyDescent="0.35">
      <c r="A151" s="11"/>
    </row>
    <row r="152" spans="1:10" hidden="1" x14ac:dyDescent="0.35">
      <c r="A152" s="483" t="s">
        <v>106</v>
      </c>
      <c r="B152" s="484"/>
      <c r="C152" s="484"/>
      <c r="D152" s="484"/>
      <c r="E152" s="484"/>
      <c r="F152" s="484"/>
      <c r="G152" s="484"/>
      <c r="H152" s="484"/>
      <c r="I152" s="484"/>
      <c r="J152" s="484"/>
    </row>
    <row r="153" spans="1:10" hidden="1" x14ac:dyDescent="0.35">
      <c r="A153" s="13"/>
    </row>
    <row r="154" spans="1:10" ht="37.5" hidden="1" x14ac:dyDescent="0.35">
      <c r="A154" s="251" t="s">
        <v>28</v>
      </c>
      <c r="B154" s="251" t="s">
        <v>44</v>
      </c>
      <c r="C154" s="251" t="s">
        <v>107</v>
      </c>
      <c r="D154" s="251" t="s">
        <v>108</v>
      </c>
      <c r="E154" s="251" t="s">
        <v>109</v>
      </c>
    </row>
    <row r="155" spans="1:10" hidden="1" x14ac:dyDescent="0.35">
      <c r="A155" s="251">
        <v>1</v>
      </c>
      <c r="B155" s="251">
        <v>2</v>
      </c>
      <c r="C155" s="251">
        <v>3</v>
      </c>
      <c r="D155" s="251">
        <v>4</v>
      </c>
      <c r="E155" s="251">
        <v>5</v>
      </c>
    </row>
    <row r="156" spans="1:10" hidden="1" x14ac:dyDescent="0.35">
      <c r="A156" s="254"/>
      <c r="B156" s="254"/>
      <c r="C156" s="254"/>
      <c r="D156" s="254"/>
      <c r="E156" s="254"/>
    </row>
    <row r="157" spans="1:10" hidden="1" x14ac:dyDescent="0.35">
      <c r="A157" s="254"/>
      <c r="B157" s="254"/>
      <c r="C157" s="254"/>
      <c r="D157" s="254"/>
      <c r="E157" s="254"/>
    </row>
    <row r="158" spans="1:10" hidden="1" x14ac:dyDescent="0.35">
      <c r="A158" s="254"/>
      <c r="B158" s="252" t="s">
        <v>42</v>
      </c>
      <c r="C158" s="251" t="s">
        <v>15</v>
      </c>
      <c r="D158" s="251" t="s">
        <v>15</v>
      </c>
      <c r="E158" s="254"/>
    </row>
    <row r="159" spans="1:10" hidden="1" x14ac:dyDescent="0.35">
      <c r="A159" s="11"/>
    </row>
    <row r="160" spans="1:10" hidden="1" x14ac:dyDescent="0.35">
      <c r="A160" s="489" t="s">
        <v>110</v>
      </c>
      <c r="B160" s="490"/>
      <c r="C160" s="490"/>
      <c r="D160" s="490"/>
      <c r="E160" s="490"/>
      <c r="F160" s="490"/>
      <c r="G160" s="490"/>
      <c r="H160" s="490"/>
      <c r="I160" s="490"/>
      <c r="J160" s="490"/>
    </row>
    <row r="161" spans="1:10" hidden="1" x14ac:dyDescent="0.35">
      <c r="A161" s="13"/>
    </row>
    <row r="162" spans="1:10" ht="25" hidden="1" x14ac:dyDescent="0.35">
      <c r="A162" s="251" t="s">
        <v>28</v>
      </c>
      <c r="B162" s="251" t="s">
        <v>44</v>
      </c>
      <c r="C162" s="251" t="s">
        <v>111</v>
      </c>
      <c r="D162" s="251" t="s">
        <v>112</v>
      </c>
    </row>
    <row r="163" spans="1:10" hidden="1" x14ac:dyDescent="0.35">
      <c r="A163" s="251">
        <v>1</v>
      </c>
      <c r="B163" s="251">
        <v>2</v>
      </c>
      <c r="C163" s="251">
        <v>3</v>
      </c>
      <c r="D163" s="251">
        <v>4</v>
      </c>
    </row>
    <row r="164" spans="1:10" hidden="1" x14ac:dyDescent="0.35">
      <c r="A164" s="254"/>
      <c r="B164" s="254"/>
      <c r="C164" s="254"/>
      <c r="D164" s="254"/>
    </row>
    <row r="165" spans="1:10" hidden="1" x14ac:dyDescent="0.35">
      <c r="A165" s="254"/>
      <c r="B165" s="254"/>
      <c r="C165" s="254"/>
      <c r="D165" s="254"/>
    </row>
    <row r="166" spans="1:10" hidden="1" x14ac:dyDescent="0.35">
      <c r="A166" s="254"/>
      <c r="B166" s="252" t="s">
        <v>42</v>
      </c>
      <c r="C166" s="251" t="s">
        <v>15</v>
      </c>
      <c r="D166" s="254"/>
    </row>
    <row r="167" spans="1:10" hidden="1" x14ac:dyDescent="0.35">
      <c r="A167" s="11"/>
    </row>
    <row r="168" spans="1:10" hidden="1" x14ac:dyDescent="0.35">
      <c r="A168" s="489" t="s">
        <v>113</v>
      </c>
      <c r="B168" s="490"/>
      <c r="C168" s="490"/>
      <c r="D168" s="490"/>
      <c r="E168" s="490"/>
      <c r="F168" s="490"/>
      <c r="G168" s="490"/>
      <c r="H168" s="490"/>
      <c r="I168" s="490"/>
      <c r="J168" s="490"/>
    </row>
    <row r="169" spans="1:10" hidden="1" x14ac:dyDescent="0.35">
      <c r="A169" s="13"/>
    </row>
    <row r="170" spans="1:10" ht="37.5" hidden="1" x14ac:dyDescent="0.35">
      <c r="A170" s="251" t="s">
        <v>28</v>
      </c>
      <c r="B170" s="251" t="s">
        <v>44</v>
      </c>
      <c r="C170" s="251" t="s">
        <v>103</v>
      </c>
      <c r="D170" s="251" t="s">
        <v>114</v>
      </c>
      <c r="E170" s="251" t="s">
        <v>115</v>
      </c>
    </row>
    <row r="171" spans="1:10" hidden="1" x14ac:dyDescent="0.35">
      <c r="A171" s="254"/>
      <c r="B171" s="251">
        <v>1</v>
      </c>
      <c r="C171" s="251">
        <v>2</v>
      </c>
      <c r="D171" s="251">
        <v>3</v>
      </c>
      <c r="E171" s="251">
        <v>4</v>
      </c>
    </row>
    <row r="172" spans="1:10" hidden="1" x14ac:dyDescent="0.35">
      <c r="A172" s="254"/>
      <c r="B172" s="254"/>
      <c r="C172" s="254"/>
      <c r="D172" s="254"/>
      <c r="E172" s="254"/>
    </row>
    <row r="173" spans="1:10" hidden="1" x14ac:dyDescent="0.35">
      <c r="A173" s="254"/>
      <c r="B173" s="254"/>
      <c r="C173" s="254"/>
      <c r="D173" s="254"/>
      <c r="E173" s="254"/>
    </row>
    <row r="174" spans="1:10" hidden="1" x14ac:dyDescent="0.35">
      <c r="A174" s="254"/>
      <c r="B174" s="252" t="s">
        <v>42</v>
      </c>
      <c r="C174" s="254"/>
      <c r="D174" s="251" t="s">
        <v>15</v>
      </c>
      <c r="E174" s="254"/>
    </row>
    <row r="175" spans="1:10" hidden="1" x14ac:dyDescent="0.35"/>
    <row r="176" spans="1:10" hidden="1" x14ac:dyDescent="0.35"/>
  </sheetData>
  <mergeCells count="29">
    <mergeCell ref="A6:I6"/>
    <mergeCell ref="A21:J21"/>
    <mergeCell ref="A23:A25"/>
    <mergeCell ref="B23:B25"/>
    <mergeCell ref="C23:C25"/>
    <mergeCell ref="D23:D25"/>
    <mergeCell ref="E23:E25"/>
    <mergeCell ref="A79:J79"/>
    <mergeCell ref="A29:J29"/>
    <mergeCell ref="A37:J37"/>
    <mergeCell ref="A46:J46"/>
    <mergeCell ref="A51:A52"/>
    <mergeCell ref="C51:C52"/>
    <mergeCell ref="D51:D52"/>
    <mergeCell ref="A56:A57"/>
    <mergeCell ref="C56:C57"/>
    <mergeCell ref="D56:D57"/>
    <mergeCell ref="A66:J66"/>
    <mergeCell ref="A68:J68"/>
    <mergeCell ref="A144:J144"/>
    <mergeCell ref="A152:J152"/>
    <mergeCell ref="A160:J160"/>
    <mergeCell ref="A168:J168"/>
    <mergeCell ref="A91:J91"/>
    <mergeCell ref="A103:J103"/>
    <mergeCell ref="A115:J115"/>
    <mergeCell ref="A120:J120"/>
    <mergeCell ref="A128:J128"/>
    <mergeCell ref="A136:J136"/>
  </mergeCells>
  <hyperlinks>
    <hyperlink ref="A7" r:id="rId1" display="consultantplus://offline/ref=0F40E7BB26451C12492B4EE999FF440CA68FF2B663E7B1FF39F1609F36278DFFAC49D49C8BAE0C53EB5F3AiAzCI"/>
    <hyperlink ref="A66" r:id="rId2" display="consultantplus://offline/ref=0F40E7BB26451C12492B50E48F931904A283AEBF65E4E6A064F737C0i6z6I"/>
    <hyperlink ref="B60" location="Par1140" display="Par1140"/>
    <hyperlink ref="B61" location="Par1140" display="Par114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27</vt:i4>
      </vt:variant>
    </vt:vector>
  </HeadingPairs>
  <TitlesOfParts>
    <vt:vector size="27" baseType="lpstr">
      <vt:lpstr>доходы расходы</vt:lpstr>
      <vt:lpstr>закупки</vt:lpstr>
      <vt:lpstr>к заполнению</vt:lpstr>
      <vt:lpstr>доходы бюджет</vt:lpstr>
      <vt:lpstr>доходы внебюдж</vt:lpstr>
      <vt:lpstr>пр 2 субв ДО</vt:lpstr>
      <vt:lpstr>СУБВЕНЦ</vt:lpstr>
      <vt:lpstr>кл рукво</vt:lpstr>
      <vt:lpstr>кл рукво 5,0</vt:lpstr>
      <vt:lpstr>ПДО</vt:lpstr>
      <vt:lpstr>местн</vt:lpstr>
      <vt:lpstr>пожарка</vt:lpstr>
      <vt:lpstr>гражд защита</vt:lpstr>
      <vt:lpstr>ремонт</vt:lpstr>
      <vt:lpstr>ремонт Псков</vt:lpstr>
      <vt:lpstr>доп срва</vt:lpstr>
      <vt:lpstr>акт пол</vt:lpstr>
      <vt:lpstr>соц</vt:lpstr>
      <vt:lpstr>компенс</vt:lpstr>
      <vt:lpstr>пит город</vt:lpstr>
      <vt:lpstr>пит обл</vt:lpstr>
      <vt:lpstr>ПИТ овз</vt:lpstr>
      <vt:lpstr>прод набор</vt:lpstr>
      <vt:lpstr>телерадио</vt:lpstr>
      <vt:lpstr>учебники</vt:lpstr>
      <vt:lpstr>безнад</vt:lpstr>
      <vt:lpstr>Лист12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2020-05-21T08:27:17Z</dcterms:modified>
</cp:coreProperties>
</file>